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9000" activeTab="1"/>
  </bookViews>
  <sheets>
    <sheet name="工作表1" sheetId="1" r:id="rId1"/>
    <sheet name="工作表3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3" l="1" a="1"/>
  <c r="C37" i="3"/>
  <c r="C38" i="3" a="1"/>
  <c r="C38" i="3" s="1"/>
  <c r="C36" i="3" a="1"/>
  <c r="C36" i="3" s="1"/>
  <c r="B37" i="3" a="1"/>
  <c r="B37" i="3" s="1"/>
  <c r="B38" i="3" a="1"/>
  <c r="B38" i="3" s="1"/>
  <c r="B36" i="3" a="1"/>
  <c r="B36" i="3" s="1"/>
  <c r="C30" i="3"/>
  <c r="C29" i="3"/>
  <c r="B30" i="3"/>
  <c r="B29" i="3"/>
  <c r="C28" i="3"/>
  <c r="B28" i="3"/>
  <c r="AA18" i="1" l="1"/>
  <c r="AP16" i="1" a="1"/>
  <c r="AP16" i="1" s="1"/>
  <c r="AP18" i="1" a="1"/>
  <c r="AP18" i="1" s="1"/>
  <c r="AP17" i="1" a="1"/>
  <c r="AP17" i="1" s="1"/>
  <c r="E15" i="1" l="1"/>
  <c r="D11" i="1" l="1"/>
  <c r="F11" i="1"/>
  <c r="G11" i="1"/>
  <c r="H11" i="1"/>
  <c r="J11" i="1"/>
  <c r="K11" i="1"/>
  <c r="L11" i="1"/>
  <c r="M11" i="1"/>
  <c r="N11" i="1"/>
  <c r="O11" i="1"/>
  <c r="P11" i="1"/>
  <c r="Q11" i="1"/>
  <c r="R11" i="1"/>
  <c r="S11" i="1"/>
  <c r="T11" i="1"/>
  <c r="D12" i="1"/>
  <c r="C11" i="1"/>
  <c r="X15" i="1"/>
  <c r="AO13" i="1"/>
  <c r="AO18" i="1" s="1"/>
  <c r="AO21" i="1" s="1"/>
  <c r="Y13" i="1"/>
  <c r="Z13" i="1"/>
  <c r="AA13" i="1"/>
  <c r="AB13" i="1"/>
  <c r="AC13" i="1"/>
  <c r="AD13" i="1"/>
  <c r="AE13" i="1"/>
  <c r="AE18" i="1" s="1"/>
  <c r="AE21" i="1" s="1"/>
  <c r="AF13" i="1"/>
  <c r="AF18" i="1" s="1"/>
  <c r="AF21" i="1" s="1"/>
  <c r="AG13" i="1"/>
  <c r="AH13" i="1"/>
  <c r="AI13" i="1"/>
  <c r="AJ13" i="1"/>
  <c r="AK13" i="1"/>
  <c r="AL13" i="1"/>
  <c r="AM13" i="1"/>
  <c r="AM18" i="1" s="1"/>
  <c r="AM21" i="1" s="1"/>
  <c r="AN13" i="1"/>
  <c r="AN18" i="1" s="1"/>
  <c r="AN21" i="1" s="1"/>
  <c r="Y12" i="1"/>
  <c r="Z12" i="1"/>
  <c r="AA12" i="1"/>
  <c r="AB12" i="1"/>
  <c r="AC12" i="1"/>
  <c r="AD12" i="1"/>
  <c r="AE12" i="1"/>
  <c r="AE17" i="1" s="1"/>
  <c r="AE20" i="1" s="1"/>
  <c r="AF12" i="1"/>
  <c r="AG12" i="1"/>
  <c r="AH12" i="1"/>
  <c r="AI12" i="1"/>
  <c r="AJ12" i="1"/>
  <c r="AK12" i="1"/>
  <c r="AL12" i="1"/>
  <c r="AL17" i="1" s="1"/>
  <c r="AL20" i="1" s="1"/>
  <c r="AM12" i="1"/>
  <c r="AM17" i="1" s="1"/>
  <c r="AM20" i="1" s="1"/>
  <c r="AN12" i="1"/>
  <c r="AO12" i="1"/>
  <c r="AO17" i="1" s="1"/>
  <c r="AO20" i="1" s="1"/>
  <c r="Y11" i="1"/>
  <c r="Z11" i="1"/>
  <c r="AA11" i="1"/>
  <c r="AB11" i="1"/>
  <c r="AC11" i="1"/>
  <c r="AC16" i="1" s="1"/>
  <c r="AC19" i="1" s="1"/>
  <c r="AD11" i="1"/>
  <c r="AD16" i="1" s="1"/>
  <c r="AD19" i="1" s="1"/>
  <c r="AE11" i="1"/>
  <c r="AE16" i="1" s="1"/>
  <c r="AE19" i="1" s="1"/>
  <c r="AF11" i="1"/>
  <c r="AF16" i="1" s="1"/>
  <c r="AF19" i="1" s="1"/>
  <c r="AG11" i="1"/>
  <c r="AH11" i="1"/>
  <c r="AI11" i="1"/>
  <c r="AJ11" i="1"/>
  <c r="AK11" i="1"/>
  <c r="AK16" i="1" s="1"/>
  <c r="AK19" i="1" s="1"/>
  <c r="AL11" i="1"/>
  <c r="AL16" i="1" s="1"/>
  <c r="AL19" i="1" s="1"/>
  <c r="AM11" i="1"/>
  <c r="AM16" i="1" s="1"/>
  <c r="AM19" i="1" s="1"/>
  <c r="AN11" i="1"/>
  <c r="AN16" i="1" s="1"/>
  <c r="AN19" i="1" s="1"/>
  <c r="AO11" i="1"/>
  <c r="X12" i="1"/>
  <c r="X17" i="1" s="1"/>
  <c r="X20" i="1" s="1"/>
  <c r="X13" i="1"/>
  <c r="X11" i="1"/>
  <c r="X16" i="1" s="1"/>
  <c r="X19" i="1" s="1"/>
  <c r="AO15" i="1"/>
  <c r="AN15" i="1"/>
  <c r="AM15" i="1"/>
  <c r="AL15" i="1"/>
  <c r="AK15" i="1"/>
  <c r="AJ15" i="1"/>
  <c r="AJ16" i="1" s="1"/>
  <c r="AJ19" i="1" s="1"/>
  <c r="AI15" i="1"/>
  <c r="AH15" i="1"/>
  <c r="AG15" i="1"/>
  <c r="AG16" i="1" s="1"/>
  <c r="AG19" i="1" s="1"/>
  <c r="AF15" i="1"/>
  <c r="AE15" i="1"/>
  <c r="AD15" i="1"/>
  <c r="AC15" i="1"/>
  <c r="AB15" i="1"/>
  <c r="AA15" i="1"/>
  <c r="Z15" i="1"/>
  <c r="Y15" i="1"/>
  <c r="Y16" i="1" s="1"/>
  <c r="Y19" i="1" s="1"/>
  <c r="AK18" i="1"/>
  <c r="AK21" i="1" s="1"/>
  <c r="AC18" i="1"/>
  <c r="AC21" i="1" s="1"/>
  <c r="AB18" i="1"/>
  <c r="AB21" i="1" s="1"/>
  <c r="Y18" i="1"/>
  <c r="Y21" i="1" s="1"/>
  <c r="AD17" i="1"/>
  <c r="AD20" i="1" s="1"/>
  <c r="AC17" i="1"/>
  <c r="AC20" i="1" s="1"/>
  <c r="AO16" i="1"/>
  <c r="AO19" i="1" s="1"/>
  <c r="AB16" i="1"/>
  <c r="AB19" i="1" s="1"/>
  <c r="D21" i="1"/>
  <c r="C15" i="1"/>
  <c r="R18" i="1"/>
  <c r="R21" i="1" s="1"/>
  <c r="Q18" i="1"/>
  <c r="Q21" i="1" s="1"/>
  <c r="D17" i="1"/>
  <c r="D20" i="1" s="1"/>
  <c r="C17" i="1"/>
  <c r="T15" i="1"/>
  <c r="S15" i="1"/>
  <c r="R15" i="1"/>
  <c r="R17" i="1" s="1"/>
  <c r="R20" i="1" s="1"/>
  <c r="Q15" i="1"/>
  <c r="Q17" i="1" s="1"/>
  <c r="Q20" i="1" s="1"/>
  <c r="P15" i="1"/>
  <c r="O15" i="1"/>
  <c r="N15" i="1"/>
  <c r="M15" i="1"/>
  <c r="L15" i="1"/>
  <c r="K15" i="1"/>
  <c r="K16" i="1" s="1"/>
  <c r="K19" i="1" s="1"/>
  <c r="J15" i="1"/>
  <c r="J17" i="1" s="1"/>
  <c r="J20" i="1" s="1"/>
  <c r="I15" i="1"/>
  <c r="I17" i="1" s="1"/>
  <c r="I20" i="1" s="1"/>
  <c r="H15" i="1"/>
  <c r="G15" i="1"/>
  <c r="F15" i="1"/>
  <c r="F16" i="1" s="1"/>
  <c r="F19" i="1" s="1"/>
  <c r="D15" i="1"/>
  <c r="T13" i="1"/>
  <c r="S13" i="1"/>
  <c r="R13" i="1"/>
  <c r="Q13" i="1"/>
  <c r="P13" i="1"/>
  <c r="O13" i="1"/>
  <c r="N13" i="1"/>
  <c r="M13" i="1"/>
  <c r="L13" i="1"/>
  <c r="K13" i="1"/>
  <c r="J13" i="1"/>
  <c r="J18" i="1" s="1"/>
  <c r="J21" i="1" s="1"/>
  <c r="I13" i="1"/>
  <c r="I18" i="1" s="1"/>
  <c r="I21" i="1" s="1"/>
  <c r="H13" i="1"/>
  <c r="G13" i="1"/>
  <c r="F13" i="1"/>
  <c r="F18" i="1" s="1"/>
  <c r="F21" i="1" s="1"/>
  <c r="E13" i="1"/>
  <c r="E18" i="1" s="1"/>
  <c r="E21" i="1" s="1"/>
  <c r="D13" i="1"/>
  <c r="D18" i="1" s="1"/>
  <c r="C13" i="1"/>
  <c r="C12" i="1"/>
  <c r="T12" i="1"/>
  <c r="T17" i="1" s="1"/>
  <c r="T20" i="1" s="1"/>
  <c r="S12" i="1"/>
  <c r="S17" i="1" s="1"/>
  <c r="S20" i="1" s="1"/>
  <c r="R12" i="1"/>
  <c r="Q12" i="1"/>
  <c r="P12" i="1"/>
  <c r="O12" i="1"/>
  <c r="N12" i="1"/>
  <c r="M12" i="1"/>
  <c r="L12" i="1"/>
  <c r="L17" i="1" s="1"/>
  <c r="L20" i="1" s="1"/>
  <c r="K12" i="1"/>
  <c r="K17" i="1" s="1"/>
  <c r="K20" i="1" s="1"/>
  <c r="J12" i="1"/>
  <c r="I12" i="1"/>
  <c r="H12" i="1"/>
  <c r="G12" i="1"/>
  <c r="F12" i="1"/>
  <c r="E12" i="1"/>
  <c r="E2" i="1"/>
  <c r="E11" i="1" s="1"/>
  <c r="E16" i="1" s="1"/>
  <c r="E19" i="1" s="1"/>
  <c r="I2" i="1"/>
  <c r="I11" i="1" s="1"/>
  <c r="H3" i="1"/>
  <c r="P18" i="1" l="1"/>
  <c r="P21" i="1" s="1"/>
  <c r="L16" i="1"/>
  <c r="L19" i="1" s="1"/>
  <c r="T16" i="1"/>
  <c r="T19" i="1" s="1"/>
  <c r="AJ17" i="1"/>
  <c r="AJ20" i="1" s="1"/>
  <c r="AK17" i="1"/>
  <c r="AK20" i="1" s="1"/>
  <c r="H18" i="1"/>
  <c r="H21" i="1" s="1"/>
  <c r="C20" i="1"/>
  <c r="Y17" i="1"/>
  <c r="Y20" i="1" s="1"/>
  <c r="AG18" i="1"/>
  <c r="AG21" i="1" s="1"/>
  <c r="C18" i="1"/>
  <c r="M18" i="1"/>
  <c r="M21" i="1" s="1"/>
  <c r="X18" i="1"/>
  <c r="X21" i="1" s="1"/>
  <c r="AB17" i="1"/>
  <c r="AB20" i="1" s="1"/>
  <c r="AJ18" i="1"/>
  <c r="AJ21" i="1" s="1"/>
  <c r="D16" i="1"/>
  <c r="D19" i="1" s="1"/>
  <c r="AG17" i="1"/>
  <c r="AG20" i="1" s="1"/>
  <c r="N18" i="1"/>
  <c r="N21" i="1" s="1"/>
  <c r="C16" i="1"/>
  <c r="G18" i="1"/>
  <c r="G21" i="1" s="1"/>
  <c r="O18" i="1"/>
  <c r="O21" i="1" s="1"/>
  <c r="N16" i="1"/>
  <c r="N19" i="1" s="1"/>
  <c r="M16" i="1"/>
  <c r="M19" i="1" s="1"/>
  <c r="S16" i="1"/>
  <c r="S19" i="1" s="1"/>
  <c r="Z16" i="1"/>
  <c r="Z19" i="1" s="1"/>
  <c r="AH16" i="1"/>
  <c r="AH19" i="1" s="1"/>
  <c r="AF17" i="1"/>
  <c r="AF20" i="1" s="1"/>
  <c r="AN17" i="1"/>
  <c r="AN20" i="1" s="1"/>
  <c r="AD18" i="1"/>
  <c r="AD21" i="1" s="1"/>
  <c r="AL18" i="1"/>
  <c r="AL21" i="1" s="1"/>
  <c r="AA16" i="1"/>
  <c r="AA19" i="1" s="1"/>
  <c r="AI16" i="1"/>
  <c r="AI19" i="1" s="1"/>
  <c r="Z17" i="1"/>
  <c r="Z20" i="1" s="1"/>
  <c r="AH17" i="1"/>
  <c r="AH20" i="1" s="1"/>
  <c r="AA17" i="1"/>
  <c r="AA20" i="1" s="1"/>
  <c r="AI17" i="1"/>
  <c r="AI20" i="1" s="1"/>
  <c r="Z18" i="1"/>
  <c r="Z21" i="1" s="1"/>
  <c r="AH18" i="1"/>
  <c r="AH21" i="1" s="1"/>
  <c r="AA21" i="1"/>
  <c r="AI18" i="1"/>
  <c r="AI21" i="1" s="1"/>
  <c r="G16" i="1"/>
  <c r="G19" i="1" s="1"/>
  <c r="O16" i="1"/>
  <c r="O19" i="1" s="1"/>
  <c r="E17" i="1"/>
  <c r="E20" i="1" s="1"/>
  <c r="M17" i="1"/>
  <c r="M20" i="1" s="1"/>
  <c r="K18" i="1"/>
  <c r="K21" i="1" s="1"/>
  <c r="S18" i="1"/>
  <c r="S21" i="1" s="1"/>
  <c r="H16" i="1"/>
  <c r="H19" i="1" s="1"/>
  <c r="P16" i="1"/>
  <c r="P19" i="1" s="1"/>
  <c r="F17" i="1"/>
  <c r="F20" i="1" s="1"/>
  <c r="N17" i="1"/>
  <c r="N20" i="1" s="1"/>
  <c r="L18" i="1"/>
  <c r="L21" i="1" s="1"/>
  <c r="T18" i="1"/>
  <c r="T21" i="1" s="1"/>
  <c r="I16" i="1"/>
  <c r="I19" i="1" s="1"/>
  <c r="Q16" i="1"/>
  <c r="Q19" i="1" s="1"/>
  <c r="G17" i="1"/>
  <c r="G20" i="1" s="1"/>
  <c r="O17" i="1"/>
  <c r="O20" i="1" s="1"/>
  <c r="J16" i="1"/>
  <c r="J19" i="1" s="1"/>
  <c r="R16" i="1"/>
  <c r="R19" i="1" s="1"/>
  <c r="H17" i="1"/>
  <c r="H20" i="1" s="1"/>
  <c r="P17" i="1"/>
  <c r="P20" i="1" s="1"/>
  <c r="U17" i="1" l="1" a="1"/>
  <c r="U17" i="1" s="1"/>
  <c r="U16" i="1" a="1"/>
  <c r="U16" i="1" s="1"/>
  <c r="C19" i="1"/>
  <c r="U18" i="1" a="1"/>
  <c r="U18" i="1" s="1"/>
  <c r="C21" i="1"/>
</calcChain>
</file>

<file path=xl/sharedStrings.xml><?xml version="1.0" encoding="utf-8"?>
<sst xmlns="http://schemas.openxmlformats.org/spreadsheetml/2006/main" count="246" uniqueCount="69">
  <si>
    <t>Ar</t>
    <phoneticPr fontId="1" type="noConversion"/>
  </si>
  <si>
    <t>Cl</t>
    <phoneticPr fontId="1" type="noConversion"/>
  </si>
  <si>
    <t>Si</t>
    <phoneticPr fontId="1" type="noConversion"/>
  </si>
  <si>
    <t>P</t>
    <phoneticPr fontId="1" type="noConversion"/>
  </si>
  <si>
    <t>Al</t>
    <phoneticPr fontId="1" type="noConversion"/>
  </si>
  <si>
    <t>Mg</t>
    <phoneticPr fontId="1" type="noConversion"/>
  </si>
  <si>
    <t>Na</t>
    <phoneticPr fontId="1" type="noConversion"/>
  </si>
  <si>
    <t>Ne</t>
    <phoneticPr fontId="1" type="noConversion"/>
  </si>
  <si>
    <t>F</t>
    <phoneticPr fontId="1" type="noConversion"/>
  </si>
  <si>
    <t>O</t>
    <phoneticPr fontId="1" type="noConversion"/>
  </si>
  <si>
    <t>N</t>
    <phoneticPr fontId="1" type="noConversion"/>
  </si>
  <si>
    <t>C</t>
    <phoneticPr fontId="1" type="noConversion"/>
  </si>
  <si>
    <t>B</t>
    <phoneticPr fontId="1" type="noConversion"/>
  </si>
  <si>
    <t>Be</t>
    <phoneticPr fontId="1" type="noConversion"/>
  </si>
  <si>
    <t>Li</t>
    <phoneticPr fontId="1" type="noConversion"/>
  </si>
  <si>
    <t>He</t>
    <phoneticPr fontId="1" type="noConversion"/>
  </si>
  <si>
    <t>H</t>
    <phoneticPr fontId="1" type="noConversion"/>
  </si>
  <si>
    <t>Cation</t>
    <phoneticPr fontId="1" type="noConversion"/>
  </si>
  <si>
    <t>B3LYP</t>
    <phoneticPr fontId="1" type="noConversion"/>
  </si>
  <si>
    <t>HF</t>
    <phoneticPr fontId="1" type="noConversion"/>
  </si>
  <si>
    <t>MP2</t>
    <phoneticPr fontId="1" type="noConversion"/>
  </si>
  <si>
    <t>S</t>
    <phoneticPr fontId="1" type="noConversion"/>
  </si>
  <si>
    <t>6-31G**</t>
    <phoneticPr fontId="1" type="noConversion"/>
  </si>
  <si>
    <t>Atom</t>
    <phoneticPr fontId="1" type="noConversion"/>
  </si>
  <si>
    <t>Ionization</t>
    <phoneticPr fontId="1" type="noConversion"/>
  </si>
  <si>
    <t>eV</t>
    <phoneticPr fontId="1" type="noConversion"/>
  </si>
  <si>
    <t>實驗值</t>
    <phoneticPr fontId="1" type="noConversion"/>
  </si>
  <si>
    <t>絕對誤差</t>
    <phoneticPr fontId="1" type="noConversion"/>
  </si>
  <si>
    <t>相對誤差</t>
    <phoneticPr fontId="1" type="noConversion"/>
  </si>
  <si>
    <t>6-311G**</t>
    <phoneticPr fontId="1" type="noConversion"/>
  </si>
  <si>
    <t>(unit: kcal/mol)</t>
  </si>
  <si>
    <t>(unit: kcal/mol)</t>
    <phoneticPr fontId="1" type="noConversion"/>
  </si>
  <si>
    <t>Ionization</t>
  </si>
  <si>
    <t>6-31G**</t>
  </si>
  <si>
    <t>H</t>
  </si>
  <si>
    <t>He</t>
  </si>
  <si>
    <t>Li</t>
  </si>
  <si>
    <t>Be</t>
  </si>
  <si>
    <t>B</t>
  </si>
  <si>
    <t>C</t>
  </si>
  <si>
    <t>N</t>
  </si>
  <si>
    <t>O</t>
  </si>
  <si>
    <t>F</t>
  </si>
  <si>
    <t>Ne</t>
  </si>
  <si>
    <t>Na</t>
  </si>
  <si>
    <t>Mg</t>
  </si>
  <si>
    <t>Al</t>
  </si>
  <si>
    <t>Si</t>
  </si>
  <si>
    <t>P</t>
  </si>
  <si>
    <t>S</t>
  </si>
  <si>
    <t>Cl</t>
  </si>
  <si>
    <t>Ar</t>
  </si>
  <si>
    <t>MP2</t>
  </si>
  <si>
    <t>HF</t>
  </si>
  <si>
    <t>B3LYP</t>
  </si>
  <si>
    <t>6-311G**</t>
  </si>
  <si>
    <t>(unit: kcal/mol)</t>
    <phoneticPr fontId="1" type="noConversion"/>
  </si>
  <si>
    <t>絕對誤差</t>
  </si>
  <si>
    <t>MAE (unit: kcal/mol)</t>
    <phoneticPr fontId="1" type="noConversion"/>
  </si>
  <si>
    <t>Ionization energy</t>
    <phoneticPr fontId="1" type="noConversion"/>
  </si>
  <si>
    <t>MP2/6-31G**</t>
    <phoneticPr fontId="1" type="noConversion"/>
  </si>
  <si>
    <t>MP2/6-311G**</t>
    <phoneticPr fontId="1" type="noConversion"/>
  </si>
  <si>
    <t>HF/6-31G**</t>
    <phoneticPr fontId="1" type="noConversion"/>
  </si>
  <si>
    <t>HF/6-311G**</t>
    <phoneticPr fontId="1" type="noConversion"/>
  </si>
  <si>
    <t>B3LYP/6-31G**</t>
    <phoneticPr fontId="1" type="noConversion"/>
  </si>
  <si>
    <t>B3LYP/6-311G**</t>
    <phoneticPr fontId="1" type="noConversion"/>
  </si>
  <si>
    <t>RMSE</t>
    <phoneticPr fontId="1" type="noConversion"/>
  </si>
  <si>
    <t>MAE (unit: kcal/mol)</t>
    <phoneticPr fontId="1" type="noConversion"/>
  </si>
  <si>
    <t>Standard deviation (unit: kcal/mol)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</si>
</sst>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85" formatCode="0.0"/>
  </numFmts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10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176" fontId="0" fillId="0" borderId="0" xfId="0" applyNumberFormat="1">
      <alignment vertical="center"/>
    </xf>
    <xf numFmtId="176" fontId="0" fillId="3" borderId="0" xfId="0" applyNumberFormat="1" applyFill="1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3" borderId="1" xfId="0" applyFill="1" applyBorder="1">
      <alignment vertical="center"/>
    </xf>
    <xf numFmtId="176" fontId="0" fillId="3" borderId="1" xfId="0" applyNumberFormat="1" applyFill="1" applyBorder="1">
      <alignment vertical="center"/>
    </xf>
    <xf numFmtId="185" fontId="0" fillId="0" borderId="1" xfId="0" applyNumberFormat="1" applyBorder="1">
      <alignment vertical="center"/>
    </xf>
    <xf numFmtId="0" fontId="0" fillId="0" borderId="0" xfId="0" applyBorder="1">
      <alignment vertical="center"/>
    </xf>
    <xf numFmtId="185" fontId="0" fillId="0" borderId="0" xfId="0" applyNumberFormat="1" applyBorder="1">
      <alignment vertical="center"/>
    </xf>
    <xf numFmtId="0" fontId="0" fillId="0" borderId="1" xfId="0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MP2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6-31G**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工作表1!$C$16:$T$16</c:f>
              <c:numCache>
                <c:formatCode>0.0_ </c:formatCode>
                <c:ptCount val="18"/>
                <c:pt idx="0">
                  <c:v>-0.98372203744997933</c:v>
                </c:pt>
                <c:pt idx="1">
                  <c:v>-10.456701562849844</c:v>
                </c:pt>
                <c:pt idx="2">
                  <c:v>-1.409965059900415</c:v>
                </c:pt>
                <c:pt idx="3">
                  <c:v>-15.544906488999828</c:v>
                </c:pt>
                <c:pt idx="4">
                  <c:v>-9.0094941559013932</c:v>
                </c:pt>
                <c:pt idx="5">
                  <c:v>-7.4657091230500043</c:v>
                </c:pt>
                <c:pt idx="6">
                  <c:v>-2.4824270400476962</c:v>
                </c:pt>
                <c:pt idx="7">
                  <c:v>-15.62634298269586</c:v>
                </c:pt>
                <c:pt idx="8">
                  <c:v>-14.146271899096348</c:v>
                </c:pt>
                <c:pt idx="9">
                  <c:v>-9.8353260056521208</c:v>
                </c:pt>
                <c:pt idx="10">
                  <c:v>-4.2346926053833016</c:v>
                </c:pt>
                <c:pt idx="11">
                  <c:v>-10.280246825602404</c:v>
                </c:pt>
                <c:pt idx="12">
                  <c:v>-7.9138027976345313</c:v>
                </c:pt>
                <c:pt idx="13">
                  <c:v>-8.2907408933689908</c:v>
                </c:pt>
                <c:pt idx="14">
                  <c:v>-6.950001892171116</c:v>
                </c:pt>
                <c:pt idx="15">
                  <c:v>-20.320280694008005</c:v>
                </c:pt>
                <c:pt idx="16">
                  <c:v>-15.505405083296637</c:v>
                </c:pt>
                <c:pt idx="17">
                  <c:v>-9.5647193362100325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2A4-4B40-9B3F-69E3121B5118}"/>
            </c:ext>
          </c:extLst>
        </c:ser>
        <c:ser>
          <c:idx val="1"/>
          <c:order val="1"/>
          <c:tx>
            <c:v>6-311G**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工作表1!$X$16:$AO$16</c:f>
              <c:numCache>
                <c:formatCode>0.0_ </c:formatCode>
                <c:ptCount val="18"/>
                <c:pt idx="0">
                  <c:v>5.7976931000212062E-3</c:v>
                </c:pt>
                <c:pt idx="1">
                  <c:v>-10.821284582349904</c:v>
                </c:pt>
                <c:pt idx="2">
                  <c:v>-1.1893327197003316</c:v>
                </c:pt>
                <c:pt idx="3">
                  <c:v>-12.635835197949689</c:v>
                </c:pt>
                <c:pt idx="4">
                  <c:v>-3.3020442495993905</c:v>
                </c:pt>
                <c:pt idx="5">
                  <c:v>-3.3396459076990368</c:v>
                </c:pt>
                <c:pt idx="6">
                  <c:v>-2.7560839329988198</c:v>
                </c:pt>
                <c:pt idx="7">
                  <c:v>-15.766528605002179</c:v>
                </c:pt>
                <c:pt idx="8">
                  <c:v>-11.734376384898724</c:v>
                </c:pt>
                <c:pt idx="9">
                  <c:v>-7.1242339618537471</c:v>
                </c:pt>
                <c:pt idx="10">
                  <c:v>-4.5192681636460463</c:v>
                </c:pt>
                <c:pt idx="11">
                  <c:v>-10.295118800761202</c:v>
                </c:pt>
                <c:pt idx="12">
                  <c:v>-7.6907859213589802</c:v>
                </c:pt>
                <c:pt idx="13">
                  <c:v>-8.0477692149475217</c:v>
                </c:pt>
                <c:pt idx="14">
                  <c:v>-6.490225681583297</c:v>
                </c:pt>
                <c:pt idx="15">
                  <c:v>-19.57028133958255</c:v>
                </c:pt>
                <c:pt idx="16">
                  <c:v>-13.863149970840936</c:v>
                </c:pt>
                <c:pt idx="17">
                  <c:v>-9.4140543052337762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2A4-4B40-9B3F-69E3121B5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2771712"/>
        <c:axId val="186015040"/>
      </c:barChart>
      <c:catAx>
        <c:axId val="142771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800" b="0" i="0" baseline="0">
                    <a:effectLst/>
                  </a:rPr>
                  <a:t>Atomic Number</a:t>
                </a:r>
                <a:endParaRPr lang="zh-TW" altLang="zh-TW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86015040"/>
        <c:crosses val="autoZero"/>
        <c:auto val="1"/>
        <c:lblAlgn val="ctr"/>
        <c:lblOffset val="100"/>
        <c:noMultiLvlLbl val="0"/>
      </c:catAx>
      <c:valAx>
        <c:axId val="18601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 sz="1600"/>
                  <a:t>絕對誤差</a:t>
                </a:r>
                <a:r>
                  <a:rPr lang="en-US" altLang="zh-TW" sz="1600"/>
                  <a:t>(kcal/mol)</a:t>
                </a:r>
                <a:endParaRPr lang="zh-TW" altLang="en-US" sz="1600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42771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 sz="1800" b="0" i="0" baseline="0">
                <a:effectLst/>
              </a:rPr>
              <a:t>6-311G**</a:t>
            </a:r>
            <a:endParaRPr lang="zh-TW" altLang="zh-TW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工作表1!$W$16</c:f>
              <c:strCache>
                <c:ptCount val="1"/>
                <c:pt idx="0">
                  <c:v>MP2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工作表1!$X$16:$AO$16</c:f>
              <c:numCache>
                <c:formatCode>0.0_ </c:formatCode>
                <c:ptCount val="18"/>
                <c:pt idx="0">
                  <c:v>5.7976931000212062E-3</c:v>
                </c:pt>
                <c:pt idx="1">
                  <c:v>-10.821284582349904</c:v>
                </c:pt>
                <c:pt idx="2">
                  <c:v>-1.1893327197003316</c:v>
                </c:pt>
                <c:pt idx="3">
                  <c:v>-12.635835197949689</c:v>
                </c:pt>
                <c:pt idx="4">
                  <c:v>-3.3020442495993905</c:v>
                </c:pt>
                <c:pt idx="5">
                  <c:v>-3.3396459076990368</c:v>
                </c:pt>
                <c:pt idx="6">
                  <c:v>-2.7560839329988198</c:v>
                </c:pt>
                <c:pt idx="7">
                  <c:v>-15.766528605002179</c:v>
                </c:pt>
                <c:pt idx="8">
                  <c:v>-11.734376384898724</c:v>
                </c:pt>
                <c:pt idx="9">
                  <c:v>-7.1242339618537471</c:v>
                </c:pt>
                <c:pt idx="10">
                  <c:v>-4.5192681636460463</c:v>
                </c:pt>
                <c:pt idx="11">
                  <c:v>-10.295118800761202</c:v>
                </c:pt>
                <c:pt idx="12">
                  <c:v>-7.6907859213589802</c:v>
                </c:pt>
                <c:pt idx="13">
                  <c:v>-8.0477692149475217</c:v>
                </c:pt>
                <c:pt idx="14">
                  <c:v>-6.490225681583297</c:v>
                </c:pt>
                <c:pt idx="15">
                  <c:v>-19.57028133958255</c:v>
                </c:pt>
                <c:pt idx="16">
                  <c:v>-13.863149970840936</c:v>
                </c:pt>
                <c:pt idx="17">
                  <c:v>-9.4140543052337762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030-493A-9E37-CA4947520A35}"/>
            </c:ext>
          </c:extLst>
        </c:ser>
        <c:ser>
          <c:idx val="1"/>
          <c:order val="1"/>
          <c:tx>
            <c:strRef>
              <c:f>工作表1!$W$17</c:f>
              <c:strCache>
                <c:ptCount val="1"/>
                <c:pt idx="0">
                  <c:v>HF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工作表1!$X$17:$AO$17</c:f>
              <c:numCache>
                <c:formatCode>0.0_ </c:formatCode>
                <c:ptCount val="18"/>
                <c:pt idx="0">
                  <c:v>5.7976931000212062E-3</c:v>
                </c:pt>
                <c:pt idx="1">
                  <c:v>-26.309787816099856</c:v>
                </c:pt>
                <c:pt idx="2">
                  <c:v>-56.927085945420004</c:v>
                </c:pt>
                <c:pt idx="3">
                  <c:v>-29.387326802350117</c:v>
                </c:pt>
                <c:pt idx="4">
                  <c:v>-6.3315973646507757</c:v>
                </c:pt>
                <c:pt idx="5">
                  <c:v>-10.386640343652743</c:v>
                </c:pt>
                <c:pt idx="6">
                  <c:v>-13.841290254302294</c:v>
                </c:pt>
                <c:pt idx="7">
                  <c:v>-37.664790377448981</c:v>
                </c:pt>
                <c:pt idx="8">
                  <c:v>-40.048609040099791</c:v>
                </c:pt>
                <c:pt idx="9">
                  <c:v>-41.738850249895847</c:v>
                </c:pt>
                <c:pt idx="10">
                  <c:v>-4.5192681636460463</c:v>
                </c:pt>
                <c:pt idx="11">
                  <c:v>-24.10522237485057</c:v>
                </c:pt>
                <c:pt idx="12">
                  <c:v>-9.883868872904344</c:v>
                </c:pt>
                <c:pt idx="13">
                  <c:v>-11.861960208805584</c:v>
                </c:pt>
                <c:pt idx="14">
                  <c:v>-12.600473935887209</c:v>
                </c:pt>
                <c:pt idx="15">
                  <c:v>-28.008840842750629</c:v>
                </c:pt>
                <c:pt idx="16">
                  <c:v>-26.509599928157627</c:v>
                </c:pt>
                <c:pt idx="17">
                  <c:v>-25.499632828213805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030-493A-9E37-CA4947520A35}"/>
            </c:ext>
          </c:extLst>
        </c:ser>
        <c:ser>
          <c:idx val="2"/>
          <c:order val="2"/>
          <c:tx>
            <c:strRef>
              <c:f>工作表1!$W$18</c:f>
              <c:strCache>
                <c:ptCount val="1"/>
                <c:pt idx="0">
                  <c:v>B3LYP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工作表1!$X$18:$AO$18</c:f>
              <c:numCache>
                <c:formatCode>0.0_ </c:formatCode>
                <c:ptCount val="18"/>
                <c:pt idx="0">
                  <c:v>1.4779977310500385</c:v>
                </c:pt>
                <c:pt idx="1">
                  <c:v>7.7327908117499646</c:v>
                </c:pt>
                <c:pt idx="2">
                  <c:v>5.2134604635503763</c:v>
                </c:pt>
                <c:pt idx="3">
                  <c:v>-4.7785377446503503</c:v>
                </c:pt>
                <c:pt idx="4">
                  <c:v>9.8000403556503102</c:v>
                </c:pt>
                <c:pt idx="5">
                  <c:v>6.3623412227528888</c:v>
                </c:pt>
                <c:pt idx="6">
                  <c:v>2.4553824645012128</c:v>
                </c:pt>
                <c:pt idx="7">
                  <c:v>9.6598425802491192</c:v>
                </c:pt>
                <c:pt idx="8">
                  <c:v>4.4516036580953369</c:v>
                </c:pt>
                <c:pt idx="9">
                  <c:v>0.31576967396358668</c:v>
                </c:pt>
                <c:pt idx="10">
                  <c:v>6.4465858507582823</c:v>
                </c:pt>
                <c:pt idx="11">
                  <c:v>1.7837488137938067</c:v>
                </c:pt>
                <c:pt idx="12">
                  <c:v>0.54276622814879261</c:v>
                </c:pt>
                <c:pt idx="13">
                  <c:v>-0.90495407836101549</c:v>
                </c:pt>
                <c:pt idx="14">
                  <c:v>-1.9180659626413501</c:v>
                </c:pt>
                <c:pt idx="15">
                  <c:v>3.6146259116296449</c:v>
                </c:pt>
                <c:pt idx="16">
                  <c:v>3.4537904439906129</c:v>
                </c:pt>
                <c:pt idx="17">
                  <c:v>1.8247035907841678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030-493A-9E37-CA4947520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6767744"/>
        <c:axId val="196536576"/>
      </c:barChart>
      <c:catAx>
        <c:axId val="196767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800" b="0" i="0" baseline="0">
                    <a:effectLst/>
                  </a:rPr>
                  <a:t>Atomic Number</a:t>
                </a:r>
                <a:endParaRPr lang="zh-TW" altLang="zh-TW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96536576"/>
        <c:crosses val="autoZero"/>
        <c:auto val="1"/>
        <c:lblAlgn val="ctr"/>
        <c:lblOffset val="100"/>
        <c:noMultiLvlLbl val="0"/>
      </c:catAx>
      <c:valAx>
        <c:axId val="19653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zh-TW" sz="1800" b="0" i="0" baseline="0">
                    <a:effectLst/>
                  </a:rPr>
                  <a:t>絕對誤差</a:t>
                </a:r>
                <a:r>
                  <a:rPr lang="en-US" altLang="zh-TW" sz="1800" b="0" i="0" baseline="0">
                    <a:effectLst/>
                  </a:rPr>
                  <a:t>(kcal/mol)</a:t>
                </a:r>
                <a:endParaRPr lang="zh-TW" altLang="zh-TW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96767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MAE</a:t>
            </a:r>
            <a:endParaRPr lang="zh-TW" alt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工作表3!$F$22:$K$22</c:f>
              <c:strCache>
                <c:ptCount val="6"/>
                <c:pt idx="0">
                  <c:v>MP2/6-31G**</c:v>
                </c:pt>
                <c:pt idx="1">
                  <c:v>MP2/6-311G**</c:v>
                </c:pt>
                <c:pt idx="2">
                  <c:v>HF/6-31G**</c:v>
                </c:pt>
                <c:pt idx="3">
                  <c:v>HF/6-311G**</c:v>
                </c:pt>
                <c:pt idx="4">
                  <c:v>B3LYP/6-31G**</c:v>
                </c:pt>
                <c:pt idx="5">
                  <c:v>B3LYP/6-311G**</c:v>
                </c:pt>
              </c:strCache>
            </c:strRef>
          </c:cat>
          <c:val>
            <c:numRef>
              <c:f>工作表3!$F$23:$K$23</c:f>
              <c:numCache>
                <c:formatCode>0.0_ </c:formatCode>
                <c:ptCount val="6"/>
                <c:pt idx="0">
                  <c:v>9.4455975824065845</c:v>
                </c:pt>
                <c:pt idx="1">
                  <c:v>8.2536564796170087</c:v>
                </c:pt>
                <c:pt idx="2">
                  <c:v>20.329160698205975</c:v>
                </c:pt>
                <c:pt idx="3">
                  <c:v>22.535035724568683</c:v>
                </c:pt>
                <c:pt idx="4">
                  <c:v>3.4643303827737708</c:v>
                </c:pt>
                <c:pt idx="5">
                  <c:v>4.040944865906714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AD1-4B4E-AE84-CEDD9FA4A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06528"/>
        <c:axId val="196538880"/>
      </c:barChart>
      <c:catAx>
        <c:axId val="163606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96538880"/>
        <c:crosses val="autoZero"/>
        <c:auto val="1"/>
        <c:lblAlgn val="ctr"/>
        <c:lblOffset val="100"/>
        <c:noMultiLvlLbl val="0"/>
      </c:catAx>
      <c:valAx>
        <c:axId val="19653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MAE (kcal/mol)</a:t>
                </a:r>
                <a:endParaRPr lang="zh-TW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63606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HF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6-31G**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工作表1!$C$17:$T$17</c:f>
              <c:numCache>
                <c:formatCode>0.0_ </c:formatCode>
                <c:ptCount val="18"/>
                <c:pt idx="0">
                  <c:v>-0.98372203744997933</c:v>
                </c:pt>
                <c:pt idx="1">
                  <c:v>-26.443823845300017</c:v>
                </c:pt>
                <c:pt idx="2">
                  <c:v>-1.409965059900415</c:v>
                </c:pt>
                <c:pt idx="3">
                  <c:v>-32.058383740049948</c:v>
                </c:pt>
                <c:pt idx="4">
                  <c:v>-10.979120974500489</c:v>
                </c:pt>
                <c:pt idx="5">
                  <c:v>-12.563408048199193</c:v>
                </c:pt>
                <c:pt idx="6">
                  <c:v>-13.010530427250615</c:v>
                </c:pt>
                <c:pt idx="7">
                  <c:v>-39.055351429451605</c:v>
                </c:pt>
                <c:pt idx="8">
                  <c:v>-42.226757265548997</c:v>
                </c:pt>
                <c:pt idx="9">
                  <c:v>-43.697683905104839</c:v>
                </c:pt>
                <c:pt idx="10">
                  <c:v>-4.2346926053833016</c:v>
                </c:pt>
                <c:pt idx="11">
                  <c:v>-23.888731597344275</c:v>
                </c:pt>
                <c:pt idx="12">
                  <c:v>-9.9909847445443063</c:v>
                </c:pt>
                <c:pt idx="13">
                  <c:v>-11.936633839295411</c:v>
                </c:pt>
                <c:pt idx="14">
                  <c:v>-12.616161673383289</c:v>
                </c:pt>
                <c:pt idx="15">
                  <c:v>-28.001938238232384</c:v>
                </c:pt>
                <c:pt idx="16">
                  <c:v>-27.42720707001655</c:v>
                </c:pt>
                <c:pt idx="17">
                  <c:v>-25.399796066751946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306-4C0F-9916-13D966843F16}"/>
            </c:ext>
          </c:extLst>
        </c:ser>
        <c:ser>
          <c:idx val="1"/>
          <c:order val="1"/>
          <c:tx>
            <c:v>6-311G**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工作表1!$X$17:$AO$17</c:f>
              <c:numCache>
                <c:formatCode>0.0_ </c:formatCode>
                <c:ptCount val="18"/>
                <c:pt idx="0">
                  <c:v>5.7976931000212062E-3</c:v>
                </c:pt>
                <c:pt idx="1">
                  <c:v>-26.309787816099856</c:v>
                </c:pt>
                <c:pt idx="2">
                  <c:v>-56.927085945420004</c:v>
                </c:pt>
                <c:pt idx="3">
                  <c:v>-29.387326802350117</c:v>
                </c:pt>
                <c:pt idx="4">
                  <c:v>-6.3315973646507757</c:v>
                </c:pt>
                <c:pt idx="5">
                  <c:v>-10.386640343652743</c:v>
                </c:pt>
                <c:pt idx="6">
                  <c:v>-13.841290254302294</c:v>
                </c:pt>
                <c:pt idx="7">
                  <c:v>-37.664790377448981</c:v>
                </c:pt>
                <c:pt idx="8">
                  <c:v>-40.048609040099791</c:v>
                </c:pt>
                <c:pt idx="9">
                  <c:v>-41.738850249895847</c:v>
                </c:pt>
                <c:pt idx="10">
                  <c:v>-4.5192681636460463</c:v>
                </c:pt>
                <c:pt idx="11">
                  <c:v>-24.10522237485057</c:v>
                </c:pt>
                <c:pt idx="12">
                  <c:v>-9.883868872904344</c:v>
                </c:pt>
                <c:pt idx="13">
                  <c:v>-11.861960208805584</c:v>
                </c:pt>
                <c:pt idx="14">
                  <c:v>-12.600473935887209</c:v>
                </c:pt>
                <c:pt idx="15">
                  <c:v>-28.008840842750629</c:v>
                </c:pt>
                <c:pt idx="16">
                  <c:v>-26.509599928157627</c:v>
                </c:pt>
                <c:pt idx="17">
                  <c:v>-25.499632828213805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306-4C0F-9916-13D966843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2773248"/>
        <c:axId val="143049856"/>
      </c:barChart>
      <c:catAx>
        <c:axId val="142773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800" b="0" i="0" baseline="0">
                    <a:effectLst/>
                  </a:rPr>
                  <a:t>Atomic Number</a:t>
                </a:r>
                <a:endParaRPr lang="zh-TW" altLang="zh-TW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43049856"/>
        <c:crosses val="autoZero"/>
        <c:auto val="1"/>
        <c:lblAlgn val="ctr"/>
        <c:lblOffset val="100"/>
        <c:noMultiLvlLbl val="0"/>
      </c:catAx>
      <c:valAx>
        <c:axId val="14304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zh-TW" sz="1800" b="0" i="0" baseline="0">
                    <a:effectLst/>
                  </a:rPr>
                  <a:t>絕對誤差</a:t>
                </a:r>
                <a:r>
                  <a:rPr lang="en-US" altLang="zh-TW" sz="1800" b="0" i="0" baseline="0">
                    <a:effectLst/>
                  </a:rPr>
                  <a:t>(kcal/mol)</a:t>
                </a:r>
                <a:endParaRPr lang="zh-TW" altLang="zh-TW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42773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B3LYP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6-31**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工作表1!$C$18:$T$18</c:f>
              <c:numCache>
                <c:formatCode>0.0_ </c:formatCode>
                <c:ptCount val="18"/>
                <c:pt idx="0">
                  <c:v>0.29633459159998665</c:v>
                </c:pt>
                <c:pt idx="1">
                  <c:v>6.4055454683001471</c:v>
                </c:pt>
                <c:pt idx="2">
                  <c:v>5.2444594328503626</c:v>
                </c:pt>
                <c:pt idx="3">
                  <c:v>-6.2629742178498589</c:v>
                </c:pt>
                <c:pt idx="4">
                  <c:v>5.5820469985518457</c:v>
                </c:pt>
                <c:pt idx="5">
                  <c:v>3.2405442111980847</c:v>
                </c:pt>
                <c:pt idx="6">
                  <c:v>2.9179197169524969</c:v>
                </c:pt>
                <c:pt idx="7">
                  <c:v>8.466445013149837</c:v>
                </c:pt>
                <c:pt idx="8">
                  <c:v>-0.8790895444024045</c:v>
                </c:pt>
                <c:pt idx="9">
                  <c:v>-6.2319782037878895</c:v>
                </c:pt>
                <c:pt idx="10">
                  <c:v>6.121598680704821</c:v>
                </c:pt>
                <c:pt idx="11">
                  <c:v>1.8232191613369082</c:v>
                </c:pt>
                <c:pt idx="12">
                  <c:v>0.60965874085468386</c:v>
                </c:pt>
                <c:pt idx="13">
                  <c:v>-1.0078028854224499</c:v>
                </c:pt>
                <c:pt idx="14">
                  <c:v>-2.519094561764831</c:v>
                </c:pt>
                <c:pt idx="15">
                  <c:v>2.6867276140109482</c:v>
                </c:pt>
                <c:pt idx="16">
                  <c:v>1.3820050787992955</c:v>
                </c:pt>
                <c:pt idx="17">
                  <c:v>0.68050276839102253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E5-46AB-8306-68CE2C6D7DD7}"/>
            </c:ext>
          </c:extLst>
        </c:ser>
        <c:ser>
          <c:idx val="1"/>
          <c:order val="1"/>
          <c:tx>
            <c:v>6-311**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工作表1!$X$18:$AO$18</c:f>
              <c:numCache>
                <c:formatCode>0.0_ </c:formatCode>
                <c:ptCount val="18"/>
                <c:pt idx="0">
                  <c:v>1.4779977310500385</c:v>
                </c:pt>
                <c:pt idx="1">
                  <c:v>7.7327908117499646</c:v>
                </c:pt>
                <c:pt idx="2">
                  <c:v>5.2134604635503763</c:v>
                </c:pt>
                <c:pt idx="3">
                  <c:v>-4.7785377446503503</c:v>
                </c:pt>
                <c:pt idx="4">
                  <c:v>9.8000403556503102</c:v>
                </c:pt>
                <c:pt idx="5">
                  <c:v>6.3623412227528888</c:v>
                </c:pt>
                <c:pt idx="6">
                  <c:v>2.4553824645012128</c:v>
                </c:pt>
                <c:pt idx="7">
                  <c:v>9.6598425802491192</c:v>
                </c:pt>
                <c:pt idx="8">
                  <c:v>4.4516036580953369</c:v>
                </c:pt>
                <c:pt idx="9">
                  <c:v>0.31576967396358668</c:v>
                </c:pt>
                <c:pt idx="10">
                  <c:v>6.4465858507582823</c:v>
                </c:pt>
                <c:pt idx="11">
                  <c:v>1.7837488137938067</c:v>
                </c:pt>
                <c:pt idx="12">
                  <c:v>0.54276622814879261</c:v>
                </c:pt>
                <c:pt idx="13">
                  <c:v>-0.90495407836101549</c:v>
                </c:pt>
                <c:pt idx="14">
                  <c:v>-1.9180659626413501</c:v>
                </c:pt>
                <c:pt idx="15">
                  <c:v>3.6146259116296449</c:v>
                </c:pt>
                <c:pt idx="16">
                  <c:v>3.4537904439906129</c:v>
                </c:pt>
                <c:pt idx="17">
                  <c:v>1.8247035907841678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E5-46AB-8306-68CE2C6D7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2773760"/>
        <c:axId val="143051584"/>
      </c:barChart>
      <c:catAx>
        <c:axId val="1427737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800" b="0" i="0" baseline="0">
                    <a:effectLst/>
                  </a:rPr>
                  <a:t>Atomic Number</a:t>
                </a:r>
                <a:endParaRPr lang="zh-TW" altLang="zh-TW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43051584"/>
        <c:crosses val="autoZero"/>
        <c:auto val="1"/>
        <c:lblAlgn val="ctr"/>
        <c:lblOffset val="100"/>
        <c:noMultiLvlLbl val="0"/>
      </c:catAx>
      <c:valAx>
        <c:axId val="14305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zh-TW" sz="1800" b="0" i="0" baseline="0">
                    <a:effectLst/>
                  </a:rPr>
                  <a:t>絕對誤差</a:t>
                </a:r>
                <a:r>
                  <a:rPr lang="en-US" altLang="zh-TW" sz="1800" b="0" i="0" baseline="0">
                    <a:effectLst/>
                  </a:rPr>
                  <a:t>(kcal/mol)</a:t>
                </a:r>
                <a:endParaRPr lang="zh-TW" altLang="zh-TW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42773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 sz="1400" b="0" i="0" u="none" strike="noStrike" baseline="0">
                <a:effectLst/>
              </a:rPr>
              <a:t>MP2</a:t>
            </a:r>
            <a:r>
              <a:rPr lang="en-US" altLang="zh-TW" sz="1400" b="0" i="0" u="none" strike="noStrike" baseline="0"/>
              <a:t> 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工作表1!$B$11</c:f>
              <c:strCache>
                <c:ptCount val="1"/>
                <c:pt idx="0">
                  <c:v>MP2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工作表1!$C$10:$T$10</c:f>
              <c:strCache>
                <c:ptCount val="18"/>
                <c:pt idx="0">
                  <c:v>H</c:v>
                </c:pt>
                <c:pt idx="1">
                  <c:v>He</c:v>
                </c:pt>
                <c:pt idx="2">
                  <c:v>Li</c:v>
                </c:pt>
                <c:pt idx="3">
                  <c:v>Be</c:v>
                </c:pt>
                <c:pt idx="4">
                  <c:v>B</c:v>
                </c:pt>
                <c:pt idx="5">
                  <c:v>C</c:v>
                </c:pt>
                <c:pt idx="6">
                  <c:v>N</c:v>
                </c:pt>
                <c:pt idx="7">
                  <c:v>O</c:v>
                </c:pt>
                <c:pt idx="8">
                  <c:v>F</c:v>
                </c:pt>
                <c:pt idx="9">
                  <c:v>Ne</c:v>
                </c:pt>
                <c:pt idx="10">
                  <c:v>Na</c:v>
                </c:pt>
                <c:pt idx="11">
                  <c:v>Mg</c:v>
                </c:pt>
                <c:pt idx="12">
                  <c:v>Al</c:v>
                </c:pt>
                <c:pt idx="13">
                  <c:v>Si</c:v>
                </c:pt>
                <c:pt idx="14">
                  <c:v>P</c:v>
                </c:pt>
                <c:pt idx="15">
                  <c:v>S</c:v>
                </c:pt>
                <c:pt idx="16">
                  <c:v>Cl</c:v>
                </c:pt>
                <c:pt idx="17">
                  <c:v>Ar</c:v>
                </c:pt>
              </c:strCache>
            </c:strRef>
          </c:cat>
          <c:val>
            <c:numRef>
              <c:f>工作表1!$C$11:$T$11</c:f>
              <c:numCache>
                <c:formatCode>0.0_ </c:formatCode>
                <c:ptCount val="18"/>
                <c:pt idx="0">
                  <c:v>312.64587796255</c:v>
                </c:pt>
                <c:pt idx="1">
                  <c:v>556.61328843715012</c:v>
                </c:pt>
                <c:pt idx="2">
                  <c:v>122.88882494009958</c:v>
                </c:pt>
                <c:pt idx="3">
                  <c:v>199.38361351100019</c:v>
                </c:pt>
                <c:pt idx="4">
                  <c:v>182.39680584409862</c:v>
                </c:pt>
                <c:pt idx="5">
                  <c:v>252.20115087694998</c:v>
                </c:pt>
                <c:pt idx="6">
                  <c:v>332.59390295995229</c:v>
                </c:pt>
                <c:pt idx="7">
                  <c:v>298.46447701730415</c:v>
                </c:pt>
                <c:pt idx="8">
                  <c:v>387.57634810090372</c:v>
                </c:pt>
                <c:pt idx="9">
                  <c:v>487.35983399434787</c:v>
                </c:pt>
                <c:pt idx="10">
                  <c:v>114.29884739461669</c:v>
                </c:pt>
                <c:pt idx="11">
                  <c:v>166.1364031743976</c:v>
                </c:pt>
                <c:pt idx="12">
                  <c:v>130.22158720236547</c:v>
                </c:pt>
                <c:pt idx="13">
                  <c:v>179.65640910663103</c:v>
                </c:pt>
                <c:pt idx="14">
                  <c:v>234.9598881078289</c:v>
                </c:pt>
                <c:pt idx="15">
                  <c:v>218.59167930599199</c:v>
                </c:pt>
                <c:pt idx="16">
                  <c:v>283.59576491670339</c:v>
                </c:pt>
                <c:pt idx="17">
                  <c:v>353.87664066378994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D0A-4944-B80F-B5BED8FE62A0}"/>
            </c:ext>
          </c:extLst>
        </c:ser>
        <c:ser>
          <c:idx val="1"/>
          <c:order val="1"/>
          <c:tx>
            <c:strRef>
              <c:f>工作表1!$A$14</c:f>
              <c:strCache>
                <c:ptCount val="1"/>
                <c:pt idx="0">
                  <c:v>實驗值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工作表1!$C$10:$T$10</c:f>
              <c:strCache>
                <c:ptCount val="18"/>
                <c:pt idx="0">
                  <c:v>H</c:v>
                </c:pt>
                <c:pt idx="1">
                  <c:v>He</c:v>
                </c:pt>
                <c:pt idx="2">
                  <c:v>Li</c:v>
                </c:pt>
                <c:pt idx="3">
                  <c:v>Be</c:v>
                </c:pt>
                <c:pt idx="4">
                  <c:v>B</c:v>
                </c:pt>
                <c:pt idx="5">
                  <c:v>C</c:v>
                </c:pt>
                <c:pt idx="6">
                  <c:v>N</c:v>
                </c:pt>
                <c:pt idx="7">
                  <c:v>O</c:v>
                </c:pt>
                <c:pt idx="8">
                  <c:v>F</c:v>
                </c:pt>
                <c:pt idx="9">
                  <c:v>Ne</c:v>
                </c:pt>
                <c:pt idx="10">
                  <c:v>Na</c:v>
                </c:pt>
                <c:pt idx="11">
                  <c:v>Mg</c:v>
                </c:pt>
                <c:pt idx="12">
                  <c:v>Al</c:v>
                </c:pt>
                <c:pt idx="13">
                  <c:v>Si</c:v>
                </c:pt>
                <c:pt idx="14">
                  <c:v>P</c:v>
                </c:pt>
                <c:pt idx="15">
                  <c:v>S</c:v>
                </c:pt>
                <c:pt idx="16">
                  <c:v>Cl</c:v>
                </c:pt>
                <c:pt idx="17">
                  <c:v>Ar</c:v>
                </c:pt>
              </c:strCache>
            </c:strRef>
          </c:cat>
          <c:val>
            <c:numRef>
              <c:f>工作表1!$C$15:$T$15</c:f>
              <c:numCache>
                <c:formatCode>0.0_ </c:formatCode>
                <c:ptCount val="18"/>
                <c:pt idx="0">
                  <c:v>313.62959999999998</c:v>
                </c:pt>
                <c:pt idx="1">
                  <c:v>567.06998999999996</c:v>
                </c:pt>
                <c:pt idx="2">
                  <c:v>124.29879</c:v>
                </c:pt>
                <c:pt idx="3">
                  <c:v>214.92852000000002</c:v>
                </c:pt>
                <c:pt idx="4">
                  <c:v>191.40630000000002</c:v>
                </c:pt>
                <c:pt idx="5">
                  <c:v>259.66685999999999</c:v>
                </c:pt>
                <c:pt idx="6">
                  <c:v>335.07632999999998</c:v>
                </c:pt>
                <c:pt idx="7">
                  <c:v>314.09082000000001</c:v>
                </c:pt>
                <c:pt idx="8">
                  <c:v>401.72262000000006</c:v>
                </c:pt>
                <c:pt idx="9">
                  <c:v>497.19515999999999</c:v>
                </c:pt>
                <c:pt idx="10">
                  <c:v>118.53353999999999</c:v>
                </c:pt>
                <c:pt idx="11">
                  <c:v>176.41665</c:v>
                </c:pt>
                <c:pt idx="12">
                  <c:v>138.13539</c:v>
                </c:pt>
                <c:pt idx="13">
                  <c:v>187.94715000000002</c:v>
                </c:pt>
                <c:pt idx="14">
                  <c:v>241.90989000000002</c:v>
                </c:pt>
                <c:pt idx="15">
                  <c:v>238.91195999999999</c:v>
                </c:pt>
                <c:pt idx="16">
                  <c:v>299.10117000000002</c:v>
                </c:pt>
                <c:pt idx="17">
                  <c:v>363.44135999999997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D0A-4944-B80F-B5BED8FE6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217344"/>
        <c:axId val="143053312"/>
      </c:barChart>
      <c:catAx>
        <c:axId val="164217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43053312"/>
        <c:crosses val="autoZero"/>
        <c:auto val="1"/>
        <c:lblAlgn val="ctr"/>
        <c:lblOffset val="100"/>
        <c:noMultiLvlLbl val="0"/>
      </c:catAx>
      <c:valAx>
        <c:axId val="143053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64217344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 sz="1400" b="0" i="0" u="none" strike="noStrike" baseline="0">
                <a:effectLst/>
              </a:rPr>
              <a:t>HF</a:t>
            </a:r>
            <a:r>
              <a:rPr lang="en-US" altLang="zh-TW" sz="1400" b="0" i="0" u="none" strike="noStrike" baseline="0"/>
              <a:t> 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工作表1!$B$12</c:f>
              <c:strCache>
                <c:ptCount val="1"/>
                <c:pt idx="0">
                  <c:v>HF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工作表1!$C$10:$T$10</c:f>
              <c:strCache>
                <c:ptCount val="18"/>
                <c:pt idx="0">
                  <c:v>H</c:v>
                </c:pt>
                <c:pt idx="1">
                  <c:v>He</c:v>
                </c:pt>
                <c:pt idx="2">
                  <c:v>Li</c:v>
                </c:pt>
                <c:pt idx="3">
                  <c:v>Be</c:v>
                </c:pt>
                <c:pt idx="4">
                  <c:v>B</c:v>
                </c:pt>
                <c:pt idx="5">
                  <c:v>C</c:v>
                </c:pt>
                <c:pt idx="6">
                  <c:v>N</c:v>
                </c:pt>
                <c:pt idx="7">
                  <c:v>O</c:v>
                </c:pt>
                <c:pt idx="8">
                  <c:v>F</c:v>
                </c:pt>
                <c:pt idx="9">
                  <c:v>Ne</c:v>
                </c:pt>
                <c:pt idx="10">
                  <c:v>Na</c:v>
                </c:pt>
                <c:pt idx="11">
                  <c:v>Mg</c:v>
                </c:pt>
                <c:pt idx="12">
                  <c:v>Al</c:v>
                </c:pt>
                <c:pt idx="13">
                  <c:v>Si</c:v>
                </c:pt>
                <c:pt idx="14">
                  <c:v>P</c:v>
                </c:pt>
                <c:pt idx="15">
                  <c:v>S</c:v>
                </c:pt>
                <c:pt idx="16">
                  <c:v>Cl</c:v>
                </c:pt>
                <c:pt idx="17">
                  <c:v>Ar</c:v>
                </c:pt>
              </c:strCache>
            </c:strRef>
          </c:cat>
          <c:val>
            <c:numRef>
              <c:f>工作表1!$C$12:$T$12</c:f>
              <c:numCache>
                <c:formatCode>0.0_ </c:formatCode>
                <c:ptCount val="18"/>
                <c:pt idx="0">
                  <c:v>312.64587796255</c:v>
                </c:pt>
                <c:pt idx="1">
                  <c:v>540.62616615469994</c:v>
                </c:pt>
                <c:pt idx="2">
                  <c:v>122.88882494009958</c:v>
                </c:pt>
                <c:pt idx="3">
                  <c:v>182.87013625995007</c:v>
                </c:pt>
                <c:pt idx="4">
                  <c:v>180.42717902549953</c:v>
                </c:pt>
                <c:pt idx="5">
                  <c:v>247.10345195180079</c:v>
                </c:pt>
                <c:pt idx="6">
                  <c:v>322.06579957274937</c:v>
                </c:pt>
                <c:pt idx="7">
                  <c:v>275.0354685705484</c:v>
                </c:pt>
                <c:pt idx="8">
                  <c:v>359.49586273445107</c:v>
                </c:pt>
                <c:pt idx="9">
                  <c:v>453.49747609489515</c:v>
                </c:pt>
                <c:pt idx="10">
                  <c:v>114.29884739461669</c:v>
                </c:pt>
                <c:pt idx="11">
                  <c:v>152.52791840265573</c:v>
                </c:pt>
                <c:pt idx="12">
                  <c:v>128.14440525545569</c:v>
                </c:pt>
                <c:pt idx="13">
                  <c:v>176.01051616070461</c:v>
                </c:pt>
                <c:pt idx="14">
                  <c:v>229.29372832661673</c:v>
                </c:pt>
                <c:pt idx="15">
                  <c:v>210.91002176176761</c:v>
                </c:pt>
                <c:pt idx="16">
                  <c:v>271.67396292998347</c:v>
                </c:pt>
                <c:pt idx="17">
                  <c:v>338.04156393324803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35D-4475-9555-54222ACCB153}"/>
            </c:ext>
          </c:extLst>
        </c:ser>
        <c:ser>
          <c:idx val="1"/>
          <c:order val="1"/>
          <c:tx>
            <c:strRef>
              <c:f>工作表1!$A$14</c:f>
              <c:strCache>
                <c:ptCount val="1"/>
                <c:pt idx="0">
                  <c:v>實驗值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工作表1!$C$10:$T$10</c:f>
              <c:strCache>
                <c:ptCount val="18"/>
                <c:pt idx="0">
                  <c:v>H</c:v>
                </c:pt>
                <c:pt idx="1">
                  <c:v>He</c:v>
                </c:pt>
                <c:pt idx="2">
                  <c:v>Li</c:v>
                </c:pt>
                <c:pt idx="3">
                  <c:v>Be</c:v>
                </c:pt>
                <c:pt idx="4">
                  <c:v>B</c:v>
                </c:pt>
                <c:pt idx="5">
                  <c:v>C</c:v>
                </c:pt>
                <c:pt idx="6">
                  <c:v>N</c:v>
                </c:pt>
                <c:pt idx="7">
                  <c:v>O</c:v>
                </c:pt>
                <c:pt idx="8">
                  <c:v>F</c:v>
                </c:pt>
                <c:pt idx="9">
                  <c:v>Ne</c:v>
                </c:pt>
                <c:pt idx="10">
                  <c:v>Na</c:v>
                </c:pt>
                <c:pt idx="11">
                  <c:v>Mg</c:v>
                </c:pt>
                <c:pt idx="12">
                  <c:v>Al</c:v>
                </c:pt>
                <c:pt idx="13">
                  <c:v>Si</c:v>
                </c:pt>
                <c:pt idx="14">
                  <c:v>P</c:v>
                </c:pt>
                <c:pt idx="15">
                  <c:v>S</c:v>
                </c:pt>
                <c:pt idx="16">
                  <c:v>Cl</c:v>
                </c:pt>
                <c:pt idx="17">
                  <c:v>Ar</c:v>
                </c:pt>
              </c:strCache>
            </c:strRef>
          </c:cat>
          <c:val>
            <c:numRef>
              <c:f>工作表1!$C$15:$T$15</c:f>
              <c:numCache>
                <c:formatCode>0.0_ </c:formatCode>
                <c:ptCount val="18"/>
                <c:pt idx="0">
                  <c:v>313.62959999999998</c:v>
                </c:pt>
                <c:pt idx="1">
                  <c:v>567.06998999999996</c:v>
                </c:pt>
                <c:pt idx="2">
                  <c:v>124.29879</c:v>
                </c:pt>
                <c:pt idx="3">
                  <c:v>214.92852000000002</c:v>
                </c:pt>
                <c:pt idx="4">
                  <c:v>191.40630000000002</c:v>
                </c:pt>
                <c:pt idx="5">
                  <c:v>259.66685999999999</c:v>
                </c:pt>
                <c:pt idx="6">
                  <c:v>335.07632999999998</c:v>
                </c:pt>
                <c:pt idx="7">
                  <c:v>314.09082000000001</c:v>
                </c:pt>
                <c:pt idx="8">
                  <c:v>401.72262000000006</c:v>
                </c:pt>
                <c:pt idx="9">
                  <c:v>497.19515999999999</c:v>
                </c:pt>
                <c:pt idx="10">
                  <c:v>118.53353999999999</c:v>
                </c:pt>
                <c:pt idx="11">
                  <c:v>176.41665</c:v>
                </c:pt>
                <c:pt idx="12">
                  <c:v>138.13539</c:v>
                </c:pt>
                <c:pt idx="13">
                  <c:v>187.94715000000002</c:v>
                </c:pt>
                <c:pt idx="14">
                  <c:v>241.90989000000002</c:v>
                </c:pt>
                <c:pt idx="15">
                  <c:v>238.91195999999999</c:v>
                </c:pt>
                <c:pt idx="16">
                  <c:v>299.10117000000002</c:v>
                </c:pt>
                <c:pt idx="17">
                  <c:v>363.44135999999997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35D-4475-9555-54222ACCB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218368"/>
        <c:axId val="143055616"/>
      </c:barChart>
      <c:catAx>
        <c:axId val="16421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43055616"/>
        <c:crosses val="autoZero"/>
        <c:auto val="1"/>
        <c:lblAlgn val="ctr"/>
        <c:lblOffset val="100"/>
        <c:noMultiLvlLbl val="0"/>
      </c:catAx>
      <c:valAx>
        <c:axId val="143055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64218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 sz="1400" b="0" i="0" u="none" strike="noStrike" baseline="0">
                <a:effectLst/>
              </a:rPr>
              <a:t>B3LYP</a:t>
            </a:r>
            <a:r>
              <a:rPr lang="en-US" altLang="zh-TW" sz="1400" b="0" i="0" u="none" strike="noStrike" baseline="0"/>
              <a:t> 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工作表1!$B$13</c:f>
              <c:strCache>
                <c:ptCount val="1"/>
                <c:pt idx="0">
                  <c:v>B3LYP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工作表1!$C$10:$T$10</c:f>
              <c:strCache>
                <c:ptCount val="18"/>
                <c:pt idx="0">
                  <c:v>H</c:v>
                </c:pt>
                <c:pt idx="1">
                  <c:v>He</c:v>
                </c:pt>
                <c:pt idx="2">
                  <c:v>Li</c:v>
                </c:pt>
                <c:pt idx="3">
                  <c:v>Be</c:v>
                </c:pt>
                <c:pt idx="4">
                  <c:v>B</c:v>
                </c:pt>
                <c:pt idx="5">
                  <c:v>C</c:v>
                </c:pt>
                <c:pt idx="6">
                  <c:v>N</c:v>
                </c:pt>
                <c:pt idx="7">
                  <c:v>O</c:v>
                </c:pt>
                <c:pt idx="8">
                  <c:v>F</c:v>
                </c:pt>
                <c:pt idx="9">
                  <c:v>Ne</c:v>
                </c:pt>
                <c:pt idx="10">
                  <c:v>Na</c:v>
                </c:pt>
                <c:pt idx="11">
                  <c:v>Mg</c:v>
                </c:pt>
                <c:pt idx="12">
                  <c:v>Al</c:v>
                </c:pt>
                <c:pt idx="13">
                  <c:v>Si</c:v>
                </c:pt>
                <c:pt idx="14">
                  <c:v>P</c:v>
                </c:pt>
                <c:pt idx="15">
                  <c:v>S</c:v>
                </c:pt>
                <c:pt idx="16">
                  <c:v>Cl</c:v>
                </c:pt>
                <c:pt idx="17">
                  <c:v>Ar</c:v>
                </c:pt>
              </c:strCache>
            </c:strRef>
          </c:cat>
          <c:val>
            <c:numRef>
              <c:f>工作表1!$C$13:$T$13</c:f>
              <c:numCache>
                <c:formatCode>0.0_ </c:formatCode>
                <c:ptCount val="18"/>
                <c:pt idx="0">
                  <c:v>313.92593459159997</c:v>
                </c:pt>
                <c:pt idx="1">
                  <c:v>573.47553546830011</c:v>
                </c:pt>
                <c:pt idx="2">
                  <c:v>129.54324943285036</c:v>
                </c:pt>
                <c:pt idx="3">
                  <c:v>208.66554578215016</c:v>
                </c:pt>
                <c:pt idx="4">
                  <c:v>196.98834699855186</c:v>
                </c:pt>
                <c:pt idx="5">
                  <c:v>262.90740421119807</c:v>
                </c:pt>
                <c:pt idx="6">
                  <c:v>337.99424971695248</c:v>
                </c:pt>
                <c:pt idx="7">
                  <c:v>322.55726501314984</c:v>
                </c:pt>
                <c:pt idx="8">
                  <c:v>400.84353045559766</c:v>
                </c:pt>
                <c:pt idx="9">
                  <c:v>490.9631817962121</c:v>
                </c:pt>
                <c:pt idx="10">
                  <c:v>124.65513868070481</c:v>
                </c:pt>
                <c:pt idx="11">
                  <c:v>178.23986916133691</c:v>
                </c:pt>
                <c:pt idx="12">
                  <c:v>138.74504874085468</c:v>
                </c:pt>
                <c:pt idx="13">
                  <c:v>186.93934711457757</c:v>
                </c:pt>
                <c:pt idx="14">
                  <c:v>239.39079543823519</c:v>
                </c:pt>
                <c:pt idx="15">
                  <c:v>241.59868761401094</c:v>
                </c:pt>
                <c:pt idx="16">
                  <c:v>300.48317507879932</c:v>
                </c:pt>
                <c:pt idx="17">
                  <c:v>364.121862768391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C43-47F2-9CDC-098D3124008E}"/>
            </c:ext>
          </c:extLst>
        </c:ser>
        <c:ser>
          <c:idx val="1"/>
          <c:order val="1"/>
          <c:tx>
            <c:strRef>
              <c:f>工作表1!$A$14</c:f>
              <c:strCache>
                <c:ptCount val="1"/>
                <c:pt idx="0">
                  <c:v>實驗值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工作表1!$C$10:$T$10</c:f>
              <c:strCache>
                <c:ptCount val="18"/>
                <c:pt idx="0">
                  <c:v>H</c:v>
                </c:pt>
                <c:pt idx="1">
                  <c:v>He</c:v>
                </c:pt>
                <c:pt idx="2">
                  <c:v>Li</c:v>
                </c:pt>
                <c:pt idx="3">
                  <c:v>Be</c:v>
                </c:pt>
                <c:pt idx="4">
                  <c:v>B</c:v>
                </c:pt>
                <c:pt idx="5">
                  <c:v>C</c:v>
                </c:pt>
                <c:pt idx="6">
                  <c:v>N</c:v>
                </c:pt>
                <c:pt idx="7">
                  <c:v>O</c:v>
                </c:pt>
                <c:pt idx="8">
                  <c:v>F</c:v>
                </c:pt>
                <c:pt idx="9">
                  <c:v>Ne</c:v>
                </c:pt>
                <c:pt idx="10">
                  <c:v>Na</c:v>
                </c:pt>
                <c:pt idx="11">
                  <c:v>Mg</c:v>
                </c:pt>
                <c:pt idx="12">
                  <c:v>Al</c:v>
                </c:pt>
                <c:pt idx="13">
                  <c:v>Si</c:v>
                </c:pt>
                <c:pt idx="14">
                  <c:v>P</c:v>
                </c:pt>
                <c:pt idx="15">
                  <c:v>S</c:v>
                </c:pt>
                <c:pt idx="16">
                  <c:v>Cl</c:v>
                </c:pt>
                <c:pt idx="17">
                  <c:v>Ar</c:v>
                </c:pt>
              </c:strCache>
            </c:strRef>
          </c:cat>
          <c:val>
            <c:numRef>
              <c:f>工作表1!$C$15:$T$15</c:f>
              <c:numCache>
                <c:formatCode>0.0_ </c:formatCode>
                <c:ptCount val="18"/>
                <c:pt idx="0">
                  <c:v>313.62959999999998</c:v>
                </c:pt>
                <c:pt idx="1">
                  <c:v>567.06998999999996</c:v>
                </c:pt>
                <c:pt idx="2">
                  <c:v>124.29879</c:v>
                </c:pt>
                <c:pt idx="3">
                  <c:v>214.92852000000002</c:v>
                </c:pt>
                <c:pt idx="4">
                  <c:v>191.40630000000002</c:v>
                </c:pt>
                <c:pt idx="5">
                  <c:v>259.66685999999999</c:v>
                </c:pt>
                <c:pt idx="6">
                  <c:v>335.07632999999998</c:v>
                </c:pt>
                <c:pt idx="7">
                  <c:v>314.09082000000001</c:v>
                </c:pt>
                <c:pt idx="8">
                  <c:v>401.72262000000006</c:v>
                </c:pt>
                <c:pt idx="9">
                  <c:v>497.19515999999999</c:v>
                </c:pt>
                <c:pt idx="10">
                  <c:v>118.53353999999999</c:v>
                </c:pt>
                <c:pt idx="11">
                  <c:v>176.41665</c:v>
                </c:pt>
                <c:pt idx="12">
                  <c:v>138.13539</c:v>
                </c:pt>
                <c:pt idx="13">
                  <c:v>187.94715000000002</c:v>
                </c:pt>
                <c:pt idx="14">
                  <c:v>241.90989000000002</c:v>
                </c:pt>
                <c:pt idx="15">
                  <c:v>238.91195999999999</c:v>
                </c:pt>
                <c:pt idx="16">
                  <c:v>299.10117000000002</c:v>
                </c:pt>
                <c:pt idx="17">
                  <c:v>363.44135999999997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C43-47F2-9CDC-098D31240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219392"/>
        <c:axId val="164332672"/>
      </c:barChart>
      <c:catAx>
        <c:axId val="16421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64332672"/>
        <c:crosses val="autoZero"/>
        <c:auto val="1"/>
        <c:lblAlgn val="ctr"/>
        <c:lblOffset val="100"/>
        <c:noMultiLvlLbl val="0"/>
      </c:catAx>
      <c:valAx>
        <c:axId val="16433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64219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6-31G**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工作表1!$B$11</c:f>
              <c:strCache>
                <c:ptCount val="1"/>
                <c:pt idx="0">
                  <c:v>MP2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工作表1!$C$11:$T$11</c:f>
              <c:numCache>
                <c:formatCode>0.0_ </c:formatCode>
                <c:ptCount val="18"/>
                <c:pt idx="0">
                  <c:v>312.64587796255</c:v>
                </c:pt>
                <c:pt idx="1">
                  <c:v>556.61328843715012</c:v>
                </c:pt>
                <c:pt idx="2">
                  <c:v>122.88882494009958</c:v>
                </c:pt>
                <c:pt idx="3">
                  <c:v>199.38361351100019</c:v>
                </c:pt>
                <c:pt idx="4">
                  <c:v>182.39680584409862</c:v>
                </c:pt>
                <c:pt idx="5">
                  <c:v>252.20115087694998</c:v>
                </c:pt>
                <c:pt idx="6">
                  <c:v>332.59390295995229</c:v>
                </c:pt>
                <c:pt idx="7">
                  <c:v>298.46447701730415</c:v>
                </c:pt>
                <c:pt idx="8">
                  <c:v>387.57634810090372</c:v>
                </c:pt>
                <c:pt idx="9">
                  <c:v>487.35983399434787</c:v>
                </c:pt>
                <c:pt idx="10">
                  <c:v>114.29884739461669</c:v>
                </c:pt>
                <c:pt idx="11">
                  <c:v>166.1364031743976</c:v>
                </c:pt>
                <c:pt idx="12">
                  <c:v>130.22158720236547</c:v>
                </c:pt>
                <c:pt idx="13">
                  <c:v>179.65640910663103</c:v>
                </c:pt>
                <c:pt idx="14">
                  <c:v>234.9598881078289</c:v>
                </c:pt>
                <c:pt idx="15">
                  <c:v>218.59167930599199</c:v>
                </c:pt>
                <c:pt idx="16">
                  <c:v>283.59576491670339</c:v>
                </c:pt>
                <c:pt idx="17">
                  <c:v>353.87664066378994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4AA-477C-89E5-3D300344505F}"/>
            </c:ext>
          </c:extLst>
        </c:ser>
        <c:ser>
          <c:idx val="1"/>
          <c:order val="1"/>
          <c:tx>
            <c:strRef>
              <c:f>工作表1!$B$12</c:f>
              <c:strCache>
                <c:ptCount val="1"/>
                <c:pt idx="0">
                  <c:v>HF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工作表1!$C$12:$T$12</c:f>
              <c:numCache>
                <c:formatCode>0.0_ </c:formatCode>
                <c:ptCount val="18"/>
                <c:pt idx="0">
                  <c:v>312.64587796255</c:v>
                </c:pt>
                <c:pt idx="1">
                  <c:v>540.62616615469994</c:v>
                </c:pt>
                <c:pt idx="2">
                  <c:v>122.88882494009958</c:v>
                </c:pt>
                <c:pt idx="3">
                  <c:v>182.87013625995007</c:v>
                </c:pt>
                <c:pt idx="4">
                  <c:v>180.42717902549953</c:v>
                </c:pt>
                <c:pt idx="5">
                  <c:v>247.10345195180079</c:v>
                </c:pt>
                <c:pt idx="6">
                  <c:v>322.06579957274937</c:v>
                </c:pt>
                <c:pt idx="7">
                  <c:v>275.0354685705484</c:v>
                </c:pt>
                <c:pt idx="8">
                  <c:v>359.49586273445107</c:v>
                </c:pt>
                <c:pt idx="9">
                  <c:v>453.49747609489515</c:v>
                </c:pt>
                <c:pt idx="10">
                  <c:v>114.29884739461669</c:v>
                </c:pt>
                <c:pt idx="11">
                  <c:v>152.52791840265573</c:v>
                </c:pt>
                <c:pt idx="12">
                  <c:v>128.14440525545569</c:v>
                </c:pt>
                <c:pt idx="13">
                  <c:v>176.01051616070461</c:v>
                </c:pt>
                <c:pt idx="14">
                  <c:v>229.29372832661673</c:v>
                </c:pt>
                <c:pt idx="15">
                  <c:v>210.91002176176761</c:v>
                </c:pt>
                <c:pt idx="16">
                  <c:v>271.67396292998347</c:v>
                </c:pt>
                <c:pt idx="17">
                  <c:v>338.04156393324803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4AA-477C-89E5-3D300344505F}"/>
            </c:ext>
          </c:extLst>
        </c:ser>
        <c:ser>
          <c:idx val="2"/>
          <c:order val="2"/>
          <c:tx>
            <c:strRef>
              <c:f>工作表1!$B$13</c:f>
              <c:strCache>
                <c:ptCount val="1"/>
                <c:pt idx="0">
                  <c:v>B3LYP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工作表1!$C$13:$T$13</c:f>
              <c:numCache>
                <c:formatCode>0.0_ </c:formatCode>
                <c:ptCount val="18"/>
                <c:pt idx="0">
                  <c:v>313.92593459159997</c:v>
                </c:pt>
                <c:pt idx="1">
                  <c:v>573.47553546830011</c:v>
                </c:pt>
                <c:pt idx="2">
                  <c:v>129.54324943285036</c:v>
                </c:pt>
                <c:pt idx="3">
                  <c:v>208.66554578215016</c:v>
                </c:pt>
                <c:pt idx="4">
                  <c:v>196.98834699855186</c:v>
                </c:pt>
                <c:pt idx="5">
                  <c:v>262.90740421119807</c:v>
                </c:pt>
                <c:pt idx="6">
                  <c:v>337.99424971695248</c:v>
                </c:pt>
                <c:pt idx="7">
                  <c:v>322.55726501314984</c:v>
                </c:pt>
                <c:pt idx="8">
                  <c:v>400.84353045559766</c:v>
                </c:pt>
                <c:pt idx="9">
                  <c:v>490.9631817962121</c:v>
                </c:pt>
                <c:pt idx="10">
                  <c:v>124.65513868070481</c:v>
                </c:pt>
                <c:pt idx="11">
                  <c:v>178.23986916133691</c:v>
                </c:pt>
                <c:pt idx="12">
                  <c:v>138.74504874085468</c:v>
                </c:pt>
                <c:pt idx="13">
                  <c:v>186.93934711457757</c:v>
                </c:pt>
                <c:pt idx="14">
                  <c:v>239.39079543823519</c:v>
                </c:pt>
                <c:pt idx="15">
                  <c:v>241.59868761401094</c:v>
                </c:pt>
                <c:pt idx="16">
                  <c:v>300.48317507879932</c:v>
                </c:pt>
                <c:pt idx="17">
                  <c:v>364.121862768391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4AA-477C-89E5-3D3003445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220416"/>
        <c:axId val="164334976"/>
      </c:lineChart>
      <c:scatterChart>
        <c:scatterStyle val="lineMarker"/>
        <c:varyColors val="0"/>
        <c:ser>
          <c:idx val="3"/>
          <c:order val="3"/>
          <c:tx>
            <c:strRef>
              <c:f>工作表1!$A$14</c:f>
              <c:strCache>
                <c:ptCount val="1"/>
                <c:pt idx="0">
                  <c:v>實驗值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yVal>
            <c:numRef>
              <c:f>工作表1!$C$15:$T$15</c:f>
              <c:numCache>
                <c:formatCode>0.0_ </c:formatCode>
                <c:ptCount val="18"/>
                <c:pt idx="0">
                  <c:v>313.62959999999998</c:v>
                </c:pt>
                <c:pt idx="1">
                  <c:v>567.06998999999996</c:v>
                </c:pt>
                <c:pt idx="2">
                  <c:v>124.29879</c:v>
                </c:pt>
                <c:pt idx="3">
                  <c:v>214.92852000000002</c:v>
                </c:pt>
                <c:pt idx="4">
                  <c:v>191.40630000000002</c:v>
                </c:pt>
                <c:pt idx="5">
                  <c:v>259.66685999999999</c:v>
                </c:pt>
                <c:pt idx="6">
                  <c:v>335.07632999999998</c:v>
                </c:pt>
                <c:pt idx="7">
                  <c:v>314.09082000000001</c:v>
                </c:pt>
                <c:pt idx="8">
                  <c:v>401.72262000000006</c:v>
                </c:pt>
                <c:pt idx="9">
                  <c:v>497.19515999999999</c:v>
                </c:pt>
                <c:pt idx="10">
                  <c:v>118.53353999999999</c:v>
                </c:pt>
                <c:pt idx="11">
                  <c:v>176.41665</c:v>
                </c:pt>
                <c:pt idx="12">
                  <c:v>138.13539</c:v>
                </c:pt>
                <c:pt idx="13">
                  <c:v>187.94715000000002</c:v>
                </c:pt>
                <c:pt idx="14">
                  <c:v>241.90989000000002</c:v>
                </c:pt>
                <c:pt idx="15">
                  <c:v>238.91195999999999</c:v>
                </c:pt>
                <c:pt idx="16">
                  <c:v>299.10117000000002</c:v>
                </c:pt>
                <c:pt idx="17">
                  <c:v>363.44135999999997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4AA-477C-89E5-3D3003445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220416"/>
        <c:axId val="164334976"/>
      </c:scatterChart>
      <c:catAx>
        <c:axId val="164220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400" b="0" i="0" baseline="0">
                    <a:effectLst/>
                  </a:rPr>
                  <a:t>Atomic Number</a:t>
                </a:r>
                <a:endParaRPr lang="zh-TW" altLang="zh-TW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64334976"/>
        <c:crosses val="autoZero"/>
        <c:auto val="1"/>
        <c:lblAlgn val="ctr"/>
        <c:lblOffset val="100"/>
        <c:noMultiLvlLbl val="0"/>
      </c:catAx>
      <c:valAx>
        <c:axId val="16433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Ionization energy 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6422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6-311G**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工作表1!$W$11</c:f>
              <c:strCache>
                <c:ptCount val="1"/>
                <c:pt idx="0">
                  <c:v>MP2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工作表1!$X$11:$AO$11</c:f>
              <c:numCache>
                <c:formatCode>0.0_ </c:formatCode>
                <c:ptCount val="18"/>
                <c:pt idx="0">
                  <c:v>313.6353976931</c:v>
                </c:pt>
                <c:pt idx="1">
                  <c:v>556.24870541765006</c:v>
                </c:pt>
                <c:pt idx="2">
                  <c:v>123.10945728029967</c:v>
                </c:pt>
                <c:pt idx="3">
                  <c:v>202.29268480205033</c:v>
                </c:pt>
                <c:pt idx="4">
                  <c:v>188.10425575040063</c:v>
                </c:pt>
                <c:pt idx="5">
                  <c:v>256.32721409230095</c:v>
                </c:pt>
                <c:pt idx="6">
                  <c:v>332.32024606700116</c:v>
                </c:pt>
                <c:pt idx="7">
                  <c:v>298.32429139499783</c:v>
                </c:pt>
                <c:pt idx="8">
                  <c:v>389.98824361510134</c:v>
                </c:pt>
                <c:pt idx="9">
                  <c:v>490.07092603814624</c:v>
                </c:pt>
                <c:pt idx="10">
                  <c:v>114.01427183635394</c:v>
                </c:pt>
                <c:pt idx="11">
                  <c:v>166.1215311992388</c:v>
                </c:pt>
                <c:pt idx="12">
                  <c:v>130.44460407864102</c:v>
                </c:pt>
                <c:pt idx="13">
                  <c:v>179.8993807850525</c:v>
                </c:pt>
                <c:pt idx="14">
                  <c:v>235.41966431841672</c:v>
                </c:pt>
                <c:pt idx="15">
                  <c:v>219.34167866041744</c:v>
                </c:pt>
                <c:pt idx="16">
                  <c:v>285.23802002915909</c:v>
                </c:pt>
                <c:pt idx="17">
                  <c:v>354.0273056947662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338-4CB6-BCF7-55FC764410A7}"/>
            </c:ext>
          </c:extLst>
        </c:ser>
        <c:ser>
          <c:idx val="1"/>
          <c:order val="1"/>
          <c:tx>
            <c:strRef>
              <c:f>工作表1!$W$12</c:f>
              <c:strCache>
                <c:ptCount val="1"/>
                <c:pt idx="0">
                  <c:v>HF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工作表1!$X$12:$AO$12</c:f>
              <c:numCache>
                <c:formatCode>0.0_ </c:formatCode>
                <c:ptCount val="18"/>
                <c:pt idx="0">
                  <c:v>313.6353976931</c:v>
                </c:pt>
                <c:pt idx="1">
                  <c:v>540.76020218390011</c:v>
                </c:pt>
                <c:pt idx="2">
                  <c:v>67.371704054579993</c:v>
                </c:pt>
                <c:pt idx="3">
                  <c:v>185.5411931976499</c:v>
                </c:pt>
                <c:pt idx="4">
                  <c:v>185.07470263534924</c:v>
                </c:pt>
                <c:pt idx="5">
                  <c:v>249.28021965634724</c:v>
                </c:pt>
                <c:pt idx="6">
                  <c:v>321.23503974569769</c:v>
                </c:pt>
                <c:pt idx="7">
                  <c:v>276.42602962255103</c:v>
                </c:pt>
                <c:pt idx="8">
                  <c:v>361.67401095990027</c:v>
                </c:pt>
                <c:pt idx="9">
                  <c:v>455.45630975010414</c:v>
                </c:pt>
                <c:pt idx="10">
                  <c:v>114.01427183635394</c:v>
                </c:pt>
                <c:pt idx="11">
                  <c:v>152.31142762514943</c:v>
                </c:pt>
                <c:pt idx="12">
                  <c:v>128.25152112709566</c:v>
                </c:pt>
                <c:pt idx="13">
                  <c:v>176.08518979119444</c:v>
                </c:pt>
                <c:pt idx="14">
                  <c:v>229.30941606411281</c:v>
                </c:pt>
                <c:pt idx="15">
                  <c:v>210.90311915724936</c:v>
                </c:pt>
                <c:pt idx="16">
                  <c:v>272.5915700718424</c:v>
                </c:pt>
                <c:pt idx="17">
                  <c:v>337.94172717178617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338-4CB6-BCF7-55FC764410A7}"/>
            </c:ext>
          </c:extLst>
        </c:ser>
        <c:ser>
          <c:idx val="2"/>
          <c:order val="2"/>
          <c:tx>
            <c:strRef>
              <c:f>工作表1!$W$13</c:f>
              <c:strCache>
                <c:ptCount val="1"/>
                <c:pt idx="0">
                  <c:v>B3LYP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工作表1!$X$13:$AO$13</c:f>
              <c:numCache>
                <c:formatCode>0.0_ </c:formatCode>
                <c:ptCount val="18"/>
                <c:pt idx="0">
                  <c:v>315.10759773105002</c:v>
                </c:pt>
                <c:pt idx="1">
                  <c:v>574.80278081174993</c:v>
                </c:pt>
                <c:pt idx="2">
                  <c:v>129.51225046355037</c:v>
                </c:pt>
                <c:pt idx="3">
                  <c:v>210.14998225534967</c:v>
                </c:pt>
                <c:pt idx="4">
                  <c:v>201.20634035565033</c:v>
                </c:pt>
                <c:pt idx="5">
                  <c:v>266.02920122275287</c:v>
                </c:pt>
                <c:pt idx="6">
                  <c:v>337.5317124645012</c:v>
                </c:pt>
                <c:pt idx="7">
                  <c:v>323.75066258024913</c:v>
                </c:pt>
                <c:pt idx="8">
                  <c:v>406.1742236580954</c:v>
                </c:pt>
                <c:pt idx="9">
                  <c:v>497.51092967396357</c:v>
                </c:pt>
                <c:pt idx="10">
                  <c:v>124.98012585075827</c:v>
                </c:pt>
                <c:pt idx="11">
                  <c:v>178.20039881379381</c:v>
                </c:pt>
                <c:pt idx="12">
                  <c:v>138.67815622814879</c:v>
                </c:pt>
                <c:pt idx="13">
                  <c:v>187.04219592163901</c:v>
                </c:pt>
                <c:pt idx="14">
                  <c:v>239.99182403735867</c:v>
                </c:pt>
                <c:pt idx="15">
                  <c:v>242.52658591162964</c:v>
                </c:pt>
                <c:pt idx="16">
                  <c:v>302.55496044399064</c:v>
                </c:pt>
                <c:pt idx="17">
                  <c:v>365.26606359078414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338-4CB6-BCF7-55FC76441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588224"/>
        <c:axId val="164337280"/>
      </c:lineChart>
      <c:scatterChart>
        <c:scatterStyle val="lineMarker"/>
        <c:varyColors val="0"/>
        <c:ser>
          <c:idx val="3"/>
          <c:order val="3"/>
          <c:tx>
            <c:strRef>
              <c:f>工作表1!$W$15</c:f>
              <c:strCache>
                <c:ptCount val="1"/>
                <c:pt idx="0">
                  <c:v>實驗值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yVal>
            <c:numRef>
              <c:f>工作表1!$X$15:$AO$15</c:f>
              <c:numCache>
                <c:formatCode>0.0_ </c:formatCode>
                <c:ptCount val="18"/>
                <c:pt idx="0">
                  <c:v>313.62959999999998</c:v>
                </c:pt>
                <c:pt idx="1">
                  <c:v>567.06998999999996</c:v>
                </c:pt>
                <c:pt idx="2">
                  <c:v>124.29879</c:v>
                </c:pt>
                <c:pt idx="3">
                  <c:v>214.92852000000002</c:v>
                </c:pt>
                <c:pt idx="4">
                  <c:v>191.40630000000002</c:v>
                </c:pt>
                <c:pt idx="5">
                  <c:v>259.66685999999999</c:v>
                </c:pt>
                <c:pt idx="6">
                  <c:v>335.07632999999998</c:v>
                </c:pt>
                <c:pt idx="7">
                  <c:v>314.09082000000001</c:v>
                </c:pt>
                <c:pt idx="8">
                  <c:v>401.72262000000006</c:v>
                </c:pt>
                <c:pt idx="9">
                  <c:v>497.19515999999999</c:v>
                </c:pt>
                <c:pt idx="10">
                  <c:v>118.53353999999999</c:v>
                </c:pt>
                <c:pt idx="11">
                  <c:v>176.41665</c:v>
                </c:pt>
                <c:pt idx="12">
                  <c:v>138.13539</c:v>
                </c:pt>
                <c:pt idx="13">
                  <c:v>187.94715000000002</c:v>
                </c:pt>
                <c:pt idx="14">
                  <c:v>241.90989000000002</c:v>
                </c:pt>
                <c:pt idx="15">
                  <c:v>238.91195999999999</c:v>
                </c:pt>
                <c:pt idx="16">
                  <c:v>299.10117000000002</c:v>
                </c:pt>
                <c:pt idx="17">
                  <c:v>363.44135999999997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338-4CB6-BCF7-55FC76441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588224"/>
        <c:axId val="164337280"/>
      </c:scatterChart>
      <c:catAx>
        <c:axId val="169588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400" b="0" i="0" baseline="0">
                    <a:effectLst/>
                  </a:rPr>
                  <a:t>Atomic Number</a:t>
                </a:r>
                <a:endParaRPr lang="zh-TW" altLang="zh-TW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64337280"/>
        <c:crosses val="autoZero"/>
        <c:auto val="1"/>
        <c:lblAlgn val="ctr"/>
        <c:lblOffset val="100"/>
        <c:noMultiLvlLbl val="0"/>
      </c:catAx>
      <c:valAx>
        <c:axId val="16433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100" b="0" i="0" baseline="0">
                    <a:effectLst/>
                  </a:rPr>
                  <a:t>Ionization energy (kcal/mol)</a:t>
                </a:r>
                <a:endParaRPr lang="zh-TW" altLang="zh-TW" sz="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6958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 sz="1800" b="0" i="0" baseline="0">
                <a:effectLst/>
              </a:rPr>
              <a:t>6-31G**</a:t>
            </a:r>
            <a:endParaRPr lang="zh-TW" altLang="zh-TW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工作表1!$B$16</c:f>
              <c:strCache>
                <c:ptCount val="1"/>
                <c:pt idx="0">
                  <c:v>MP2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工作表1!$C$16:$T$16</c:f>
              <c:numCache>
                <c:formatCode>0.0_ </c:formatCode>
                <c:ptCount val="18"/>
                <c:pt idx="0">
                  <c:v>-0.98372203744997933</c:v>
                </c:pt>
                <c:pt idx="1">
                  <c:v>-10.456701562849844</c:v>
                </c:pt>
                <c:pt idx="2">
                  <c:v>-1.409965059900415</c:v>
                </c:pt>
                <c:pt idx="3">
                  <c:v>-15.544906488999828</c:v>
                </c:pt>
                <c:pt idx="4">
                  <c:v>-9.0094941559013932</c:v>
                </c:pt>
                <c:pt idx="5">
                  <c:v>-7.4657091230500043</c:v>
                </c:pt>
                <c:pt idx="6">
                  <c:v>-2.4824270400476962</c:v>
                </c:pt>
                <c:pt idx="7">
                  <c:v>-15.62634298269586</c:v>
                </c:pt>
                <c:pt idx="8">
                  <c:v>-14.146271899096348</c:v>
                </c:pt>
                <c:pt idx="9">
                  <c:v>-9.8353260056521208</c:v>
                </c:pt>
                <c:pt idx="10">
                  <c:v>-4.2346926053833016</c:v>
                </c:pt>
                <c:pt idx="11">
                  <c:v>-10.280246825602404</c:v>
                </c:pt>
                <c:pt idx="12">
                  <c:v>-7.9138027976345313</c:v>
                </c:pt>
                <c:pt idx="13">
                  <c:v>-8.2907408933689908</c:v>
                </c:pt>
                <c:pt idx="14">
                  <c:v>-6.950001892171116</c:v>
                </c:pt>
                <c:pt idx="15">
                  <c:v>-20.320280694008005</c:v>
                </c:pt>
                <c:pt idx="16">
                  <c:v>-15.505405083296637</c:v>
                </c:pt>
                <c:pt idx="17">
                  <c:v>-9.5647193362100325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941-47CB-9D0F-076AFECAD438}"/>
            </c:ext>
          </c:extLst>
        </c:ser>
        <c:ser>
          <c:idx val="1"/>
          <c:order val="1"/>
          <c:tx>
            <c:strRef>
              <c:f>工作表1!$B$17</c:f>
              <c:strCache>
                <c:ptCount val="1"/>
                <c:pt idx="0">
                  <c:v>HF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工作表1!$C$17:$T$17</c:f>
              <c:numCache>
                <c:formatCode>0.0_ </c:formatCode>
                <c:ptCount val="18"/>
                <c:pt idx="0">
                  <c:v>-0.98372203744997933</c:v>
                </c:pt>
                <c:pt idx="1">
                  <c:v>-26.443823845300017</c:v>
                </c:pt>
                <c:pt idx="2">
                  <c:v>-1.409965059900415</c:v>
                </c:pt>
                <c:pt idx="3">
                  <c:v>-32.058383740049948</c:v>
                </c:pt>
                <c:pt idx="4">
                  <c:v>-10.979120974500489</c:v>
                </c:pt>
                <c:pt idx="5">
                  <c:v>-12.563408048199193</c:v>
                </c:pt>
                <c:pt idx="6">
                  <c:v>-13.010530427250615</c:v>
                </c:pt>
                <c:pt idx="7">
                  <c:v>-39.055351429451605</c:v>
                </c:pt>
                <c:pt idx="8">
                  <c:v>-42.226757265548997</c:v>
                </c:pt>
                <c:pt idx="9">
                  <c:v>-43.697683905104839</c:v>
                </c:pt>
                <c:pt idx="10">
                  <c:v>-4.2346926053833016</c:v>
                </c:pt>
                <c:pt idx="11">
                  <c:v>-23.888731597344275</c:v>
                </c:pt>
                <c:pt idx="12">
                  <c:v>-9.9909847445443063</c:v>
                </c:pt>
                <c:pt idx="13">
                  <c:v>-11.936633839295411</c:v>
                </c:pt>
                <c:pt idx="14">
                  <c:v>-12.616161673383289</c:v>
                </c:pt>
                <c:pt idx="15">
                  <c:v>-28.001938238232384</c:v>
                </c:pt>
                <c:pt idx="16">
                  <c:v>-27.42720707001655</c:v>
                </c:pt>
                <c:pt idx="17">
                  <c:v>-25.399796066751946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941-47CB-9D0F-076AFECAD438}"/>
            </c:ext>
          </c:extLst>
        </c:ser>
        <c:ser>
          <c:idx val="2"/>
          <c:order val="2"/>
          <c:tx>
            <c:strRef>
              <c:f>工作表1!$B$18</c:f>
              <c:strCache>
                <c:ptCount val="1"/>
                <c:pt idx="0">
                  <c:v>B3LYP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工作表1!$C$18:$T$18</c:f>
              <c:numCache>
                <c:formatCode>0.0_ </c:formatCode>
                <c:ptCount val="18"/>
                <c:pt idx="0">
                  <c:v>0.29633459159998665</c:v>
                </c:pt>
                <c:pt idx="1">
                  <c:v>6.4055454683001471</c:v>
                </c:pt>
                <c:pt idx="2">
                  <c:v>5.2444594328503626</c:v>
                </c:pt>
                <c:pt idx="3">
                  <c:v>-6.2629742178498589</c:v>
                </c:pt>
                <c:pt idx="4">
                  <c:v>5.5820469985518457</c:v>
                </c:pt>
                <c:pt idx="5">
                  <c:v>3.2405442111980847</c:v>
                </c:pt>
                <c:pt idx="6">
                  <c:v>2.9179197169524969</c:v>
                </c:pt>
                <c:pt idx="7">
                  <c:v>8.466445013149837</c:v>
                </c:pt>
                <c:pt idx="8">
                  <c:v>-0.8790895444024045</c:v>
                </c:pt>
                <c:pt idx="9">
                  <c:v>-6.2319782037878895</c:v>
                </c:pt>
                <c:pt idx="10">
                  <c:v>6.121598680704821</c:v>
                </c:pt>
                <c:pt idx="11">
                  <c:v>1.8232191613369082</c:v>
                </c:pt>
                <c:pt idx="12">
                  <c:v>0.60965874085468386</c:v>
                </c:pt>
                <c:pt idx="13">
                  <c:v>-1.0078028854224499</c:v>
                </c:pt>
                <c:pt idx="14">
                  <c:v>-2.519094561764831</c:v>
                </c:pt>
                <c:pt idx="15">
                  <c:v>2.6867276140109482</c:v>
                </c:pt>
                <c:pt idx="16">
                  <c:v>1.3820050787992955</c:v>
                </c:pt>
                <c:pt idx="17">
                  <c:v>0.68050276839102253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941-47CB-9D0F-076AFECAD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9589760"/>
        <c:axId val="196534272"/>
      </c:barChart>
      <c:catAx>
        <c:axId val="1695897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800" b="0" i="0" baseline="0">
                    <a:effectLst/>
                  </a:rPr>
                  <a:t>Atomic Number</a:t>
                </a:r>
                <a:endParaRPr lang="zh-TW" altLang="zh-TW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96534272"/>
        <c:crosses val="autoZero"/>
        <c:auto val="1"/>
        <c:lblAlgn val="ctr"/>
        <c:lblOffset val="100"/>
        <c:noMultiLvlLbl val="0"/>
      </c:catAx>
      <c:valAx>
        <c:axId val="19653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zh-TW" sz="1600" b="0" i="0" baseline="0">
                    <a:effectLst/>
                  </a:rPr>
                  <a:t>絕對誤差</a:t>
                </a:r>
                <a:r>
                  <a:rPr lang="en-US" altLang="zh-TW" sz="1600" b="0" i="0" baseline="0">
                    <a:effectLst/>
                  </a:rPr>
                  <a:t>(kcal/mol)</a:t>
                </a:r>
                <a:endParaRPr lang="zh-TW" altLang="zh-TW" sz="9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69589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373380</xdr:colOff>
      <xdr:row>46</xdr:row>
      <xdr:rowOff>106680</xdr:rowOff>
    </xdr:from>
    <xdr:to>
      <xdr:col>12</xdr:col>
      <xdr:colOff>384810</xdr:colOff>
      <xdr:row>63</xdr:row>
      <xdr:rowOff>160020</xdr:rowOff>
    </xdr:to>
    <xdr:graphicFrame macro="">
      <xdr:nvGraphicFramePr>
        <xdr:cNvPr id="5" name="圖表 4">
          <a:extLst>
            <a:ext uri="{FF2B5EF4-FFF2-40B4-BE49-F238E27FC236}">
              <a16:creationId xmlns:a16="http://schemas.microsoft.com/office/drawing/2014/main" xmlns="" id="{AFEFC8DD-CECB-4573-95EF-77A2C0FC6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190500</xdr:colOff>
      <xdr:row>42</xdr:row>
      <xdr:rowOff>106680</xdr:rowOff>
    </xdr:from>
    <xdr:to>
      <xdr:col>21</xdr:col>
      <xdr:colOff>533400</xdr:colOff>
      <xdr:row>59</xdr:row>
      <xdr:rowOff>99060</xdr:rowOff>
    </xdr:to>
    <xdr:graphicFrame macro="">
      <xdr:nvGraphicFramePr>
        <xdr:cNvPr id="7" name="圖表 6">
          <a:extLst>
            <a:ext uri="{FF2B5EF4-FFF2-40B4-BE49-F238E27FC236}">
              <a16:creationId xmlns:a16="http://schemas.microsoft.com/office/drawing/2014/main" xmlns="" id="{8DFBD957-9910-4420-8C74-348834760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15240</xdr:colOff>
      <xdr:row>42</xdr:row>
      <xdr:rowOff>114300</xdr:rowOff>
    </xdr:from>
    <xdr:to>
      <xdr:col>31</xdr:col>
      <xdr:colOff>121920</xdr:colOff>
      <xdr:row>59</xdr:row>
      <xdr:rowOff>99060</xdr:rowOff>
    </xdr:to>
    <xdr:graphicFrame macro="">
      <xdr:nvGraphicFramePr>
        <xdr:cNvPr id="9" name="圖表 8">
          <a:extLst>
            <a:ext uri="{FF2B5EF4-FFF2-40B4-BE49-F238E27FC236}">
              <a16:creationId xmlns:a16="http://schemas.microsoft.com/office/drawing/2014/main" xmlns="" id="{FD0CAF94-655D-4A48-A970-EED562EFC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72390</xdr:colOff>
      <xdr:row>21</xdr:row>
      <xdr:rowOff>57150</xdr:rowOff>
    </xdr:from>
    <xdr:to>
      <xdr:col>10</xdr:col>
      <xdr:colOff>377190</xdr:colOff>
      <xdr:row>34</xdr:row>
      <xdr:rowOff>125730</xdr:rowOff>
    </xdr:to>
    <xdr:graphicFrame macro="">
      <xdr:nvGraphicFramePr>
        <xdr:cNvPr id="4" name="圖表 3">
          <a:extLst>
            <a:ext uri="{FF2B5EF4-FFF2-40B4-BE49-F238E27FC236}">
              <a16:creationId xmlns:a16="http://schemas.microsoft.com/office/drawing/2014/main" xmlns="" id="{2FDC3235-DDA4-4AF6-9F01-79FBF30F26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49530</xdr:colOff>
      <xdr:row>21</xdr:row>
      <xdr:rowOff>95250</xdr:rowOff>
    </xdr:from>
    <xdr:to>
      <xdr:col>18</xdr:col>
      <xdr:colOff>354330</xdr:colOff>
      <xdr:row>34</xdr:row>
      <xdr:rowOff>163830</xdr:rowOff>
    </xdr:to>
    <xdr:graphicFrame macro="">
      <xdr:nvGraphicFramePr>
        <xdr:cNvPr id="6" name="圖表 5">
          <a:extLst>
            <a:ext uri="{FF2B5EF4-FFF2-40B4-BE49-F238E27FC236}">
              <a16:creationId xmlns:a16="http://schemas.microsoft.com/office/drawing/2014/main" xmlns="" id="{5BCAC0A2-A955-4083-8194-0F77FE0DCB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552450</xdr:colOff>
      <xdr:row>24</xdr:row>
      <xdr:rowOff>11430</xdr:rowOff>
    </xdr:from>
    <xdr:to>
      <xdr:col>26</xdr:col>
      <xdr:colOff>140970</xdr:colOff>
      <xdr:row>37</xdr:row>
      <xdr:rowOff>80010</xdr:rowOff>
    </xdr:to>
    <xdr:graphicFrame macro="">
      <xdr:nvGraphicFramePr>
        <xdr:cNvPr id="8" name="圖表 7">
          <a:extLst>
            <a:ext uri="{FF2B5EF4-FFF2-40B4-BE49-F238E27FC236}">
              <a16:creationId xmlns:a16="http://schemas.microsoft.com/office/drawing/2014/main" xmlns="" id="{30049A2F-D99C-4290-93F1-568ED3DFFB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7620</xdr:colOff>
      <xdr:row>22</xdr:row>
      <xdr:rowOff>163830</xdr:rowOff>
    </xdr:from>
    <xdr:to>
      <xdr:col>13</xdr:col>
      <xdr:colOff>53340</xdr:colOff>
      <xdr:row>42</xdr:row>
      <xdr:rowOff>152400</xdr:rowOff>
    </xdr:to>
    <xdr:graphicFrame macro="">
      <xdr:nvGraphicFramePr>
        <xdr:cNvPr id="3" name="圖表 2">
          <a:extLst>
            <a:ext uri="{FF2B5EF4-FFF2-40B4-BE49-F238E27FC236}">
              <a16:creationId xmlns:a16="http://schemas.microsoft.com/office/drawing/2014/main" xmlns="" id="{E180888E-6954-4DB9-9C72-B1F49E9E21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99060</xdr:colOff>
      <xdr:row>22</xdr:row>
      <xdr:rowOff>198120</xdr:rowOff>
    </xdr:from>
    <xdr:to>
      <xdr:col>22</xdr:col>
      <xdr:colOff>472440</xdr:colOff>
      <xdr:row>42</xdr:row>
      <xdr:rowOff>45720</xdr:rowOff>
    </xdr:to>
    <xdr:graphicFrame macro="">
      <xdr:nvGraphicFramePr>
        <xdr:cNvPr id="11" name="圖表 10">
          <a:extLst>
            <a:ext uri="{FF2B5EF4-FFF2-40B4-BE49-F238E27FC236}">
              <a16:creationId xmlns:a16="http://schemas.microsoft.com/office/drawing/2014/main" xmlns="" id="{A413C499-FCE4-4A3D-B2E2-A0C186B75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194310</xdr:colOff>
      <xdr:row>43</xdr:row>
      <xdr:rowOff>171450</xdr:rowOff>
    </xdr:from>
    <xdr:to>
      <xdr:col>11</xdr:col>
      <xdr:colOff>647700</xdr:colOff>
      <xdr:row>59</xdr:row>
      <xdr:rowOff>167640</xdr:rowOff>
    </xdr:to>
    <xdr:graphicFrame macro="">
      <xdr:nvGraphicFramePr>
        <xdr:cNvPr id="12" name="圖表 11">
          <a:extLst>
            <a:ext uri="{FF2B5EF4-FFF2-40B4-BE49-F238E27FC236}">
              <a16:creationId xmlns:a16="http://schemas.microsoft.com/office/drawing/2014/main" xmlns="" id="{9A07033A-69E2-470D-9FF0-7D37F66E77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110490</xdr:colOff>
      <xdr:row>42</xdr:row>
      <xdr:rowOff>110490</xdr:rowOff>
    </xdr:from>
    <xdr:to>
      <xdr:col>22</xdr:col>
      <xdr:colOff>335280</xdr:colOff>
      <xdr:row>59</xdr:row>
      <xdr:rowOff>152400</xdr:rowOff>
    </xdr:to>
    <xdr:graphicFrame macro="">
      <xdr:nvGraphicFramePr>
        <xdr:cNvPr id="13" name="圖表 12">
          <a:extLst>
            <a:ext uri="{FF2B5EF4-FFF2-40B4-BE49-F238E27FC236}">
              <a16:creationId xmlns:a16="http://schemas.microsoft.com/office/drawing/2014/main" xmlns="" id="{216E980A-ADC1-4A1B-86DF-2EB7ED9D42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24</xdr:row>
      <xdr:rowOff>196215</xdr:rowOff>
    </xdr:from>
    <xdr:to>
      <xdr:col>11</xdr:col>
      <xdr:colOff>85725</xdr:colOff>
      <xdr:row>42</xdr:row>
      <xdr:rowOff>0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xmlns="" id="{A6024225-CC7A-48D6-8D93-EBD961E123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3"/>
  <sheetViews>
    <sheetView topLeftCell="A38" zoomScaleNormal="100" workbookViewId="0">
      <selection activeCell="M61" sqref="M61"/>
    </sheetView>
  </sheetViews>
  <sheetFormatPr defaultRowHeight="16.5" x14ac:dyDescent="0.25"/>
  <cols>
    <col min="1" max="2" width="14.625" bestFit="1" customWidth="1"/>
    <col min="3" max="3" width="10.5" bestFit="1" customWidth="1"/>
    <col min="4" max="4" width="9.75" bestFit="1" customWidth="1"/>
    <col min="5" max="5" width="9" bestFit="1" customWidth="1"/>
    <col min="6" max="12" width="9.75" bestFit="1" customWidth="1"/>
    <col min="13" max="13" width="9" bestFit="1" customWidth="1"/>
    <col min="14" max="14" width="9.75" bestFit="1" customWidth="1"/>
    <col min="15" max="15" width="9" bestFit="1" customWidth="1"/>
    <col min="16" max="20" width="9.75" bestFit="1" customWidth="1"/>
    <col min="21" max="21" width="20.375" bestFit="1" customWidth="1"/>
    <col min="22" max="22" width="10.5" bestFit="1" customWidth="1"/>
    <col min="24" max="24" width="9" bestFit="1" customWidth="1"/>
    <col min="25" max="27" width="9.75" bestFit="1" customWidth="1"/>
    <col min="28" max="28" width="9" bestFit="1" customWidth="1"/>
    <col min="29" max="33" width="9.75" bestFit="1" customWidth="1"/>
    <col min="34" max="34" width="9" bestFit="1" customWidth="1"/>
    <col min="35" max="35" width="9.75" bestFit="1" customWidth="1"/>
    <col min="36" max="36" width="9" bestFit="1" customWidth="1"/>
    <col min="37" max="41" width="9.75" bestFit="1" customWidth="1"/>
    <col min="42" max="42" width="20.375" bestFit="1" customWidth="1"/>
  </cols>
  <sheetData>
    <row r="1" spans="1:42" ht="16.149999999999999" x14ac:dyDescent="0.3">
      <c r="A1" t="s">
        <v>23</v>
      </c>
      <c r="B1" t="s">
        <v>22</v>
      </c>
      <c r="C1" t="s">
        <v>16</v>
      </c>
      <c r="D1" t="s">
        <v>15</v>
      </c>
      <c r="E1" t="s">
        <v>14</v>
      </c>
      <c r="F1" t="s">
        <v>13</v>
      </c>
      <c r="G1" t="s">
        <v>12</v>
      </c>
      <c r="H1" t="s">
        <v>11</v>
      </c>
      <c r="I1" t="s">
        <v>10</v>
      </c>
      <c r="J1" t="s">
        <v>9</v>
      </c>
      <c r="K1" t="s">
        <v>8</v>
      </c>
      <c r="L1" t="s">
        <v>7</v>
      </c>
      <c r="M1" t="s">
        <v>6</v>
      </c>
      <c r="N1" t="s">
        <v>5</v>
      </c>
      <c r="O1" t="s">
        <v>4</v>
      </c>
      <c r="P1" t="s">
        <v>2</v>
      </c>
      <c r="Q1" t="s">
        <v>3</v>
      </c>
      <c r="R1" t="s">
        <v>21</v>
      </c>
      <c r="S1" t="s">
        <v>1</v>
      </c>
      <c r="T1" t="s">
        <v>0</v>
      </c>
      <c r="W1" t="s">
        <v>29</v>
      </c>
      <c r="X1" t="s">
        <v>16</v>
      </c>
      <c r="Y1" t="s">
        <v>15</v>
      </c>
      <c r="Z1" t="s">
        <v>14</v>
      </c>
      <c r="AA1" t="s">
        <v>13</v>
      </c>
      <c r="AB1" t="s">
        <v>12</v>
      </c>
      <c r="AC1" t="s">
        <v>11</v>
      </c>
      <c r="AD1" t="s">
        <v>10</v>
      </c>
      <c r="AE1" t="s">
        <v>9</v>
      </c>
      <c r="AF1" t="s">
        <v>8</v>
      </c>
      <c r="AG1" t="s">
        <v>7</v>
      </c>
      <c r="AH1" t="s">
        <v>6</v>
      </c>
      <c r="AI1" t="s">
        <v>5</v>
      </c>
      <c r="AJ1" t="s">
        <v>4</v>
      </c>
      <c r="AK1" t="s">
        <v>2</v>
      </c>
      <c r="AL1" t="s">
        <v>3</v>
      </c>
      <c r="AM1" t="s">
        <v>21</v>
      </c>
      <c r="AN1" t="s">
        <v>1</v>
      </c>
      <c r="AO1" t="s">
        <v>0</v>
      </c>
    </row>
    <row r="2" spans="1:42" ht="16.149999999999999" x14ac:dyDescent="0.3">
      <c r="B2" t="s">
        <v>20</v>
      </c>
      <c r="C2">
        <v>-0.49823289999999998</v>
      </c>
      <c r="D2">
        <v>-2.8806375000000002</v>
      </c>
      <c r="E2">
        <f>-7.4313723</f>
        <v>-7.4313722999999996</v>
      </c>
      <c r="F2">
        <v>-14.593260300000001</v>
      </c>
      <c r="G2">
        <v>-24.558718599999999</v>
      </c>
      <c r="H2">
        <v>-37.732974499999997</v>
      </c>
      <c r="I2">
        <f>-54.4570079</f>
        <v>-54.457007900000001</v>
      </c>
      <c r="J2">
        <v>-74.880036700000005</v>
      </c>
      <c r="K2">
        <v>-99.487271100000001</v>
      </c>
      <c r="L2">
        <v>-128.6247223</v>
      </c>
      <c r="M2">
        <v>-161.84143510000001</v>
      </c>
      <c r="N2">
        <v>-199.61759739999999</v>
      </c>
      <c r="O2">
        <v>-241.88625200000001</v>
      </c>
      <c r="P2">
        <v>-288.87203019999998</v>
      </c>
      <c r="Q2">
        <v>-340.74688780000002</v>
      </c>
      <c r="R2">
        <v>-397.5533772</v>
      </c>
      <c r="S2">
        <v>-459.55243330000002</v>
      </c>
      <c r="T2">
        <v>-526.91105289999996</v>
      </c>
      <c r="V2" t="s">
        <v>23</v>
      </c>
      <c r="W2" t="s">
        <v>20</v>
      </c>
      <c r="X2">
        <v>-0.49980980000000003</v>
      </c>
      <c r="Y2">
        <v>-2.8845779</v>
      </c>
      <c r="Z2">
        <v>-7.4320263999999998</v>
      </c>
      <c r="AA2">
        <v>-14.598569100000001</v>
      </c>
      <c r="AB2">
        <v>-24.5693278</v>
      </c>
      <c r="AC2">
        <v>-37.745023199999999</v>
      </c>
      <c r="AD2">
        <v>-54.475051200000003</v>
      </c>
      <c r="AE2">
        <v>-74.9181454</v>
      </c>
      <c r="AF2">
        <v>-99.554170499999998</v>
      </c>
      <c r="AG2">
        <v>-128.73157169999999</v>
      </c>
      <c r="AH2">
        <v>-161.84592620000001</v>
      </c>
      <c r="AI2">
        <v>-199.62856379999999</v>
      </c>
      <c r="AJ2">
        <v>-241.90226699999999</v>
      </c>
      <c r="AK2">
        <v>-288.89219589999999</v>
      </c>
      <c r="AL2">
        <v>-340.76717029999998</v>
      </c>
      <c r="AM2">
        <v>-397.58072520000002</v>
      </c>
      <c r="AN2">
        <v>-459.58513740000001</v>
      </c>
      <c r="AO2">
        <v>-526.95394739999995</v>
      </c>
    </row>
    <row r="3" spans="1:42" ht="16.149999999999999" x14ac:dyDescent="0.3">
      <c r="B3" t="s">
        <v>19</v>
      </c>
      <c r="C3">
        <v>-0.49823289999999998</v>
      </c>
      <c r="D3">
        <v>-2.8551603999999999</v>
      </c>
      <c r="E3">
        <v>-7.4313722999999996</v>
      </c>
      <c r="F3">
        <v>-14.566944400000001</v>
      </c>
      <c r="G3">
        <v>-24.5220372</v>
      </c>
      <c r="H3">
        <f>-37.6808603</f>
        <v>-37.680860299999999</v>
      </c>
      <c r="I3">
        <v>-54.385442400000002</v>
      </c>
      <c r="J3">
        <v>-74.783933599999997</v>
      </c>
      <c r="K3">
        <v>-99.364956899999996</v>
      </c>
      <c r="L3">
        <v>-128.47440649999999</v>
      </c>
      <c r="M3">
        <v>-161.84143510000001</v>
      </c>
      <c r="N3">
        <v>-199.59591090000001</v>
      </c>
      <c r="O3">
        <v>-241.8569755</v>
      </c>
      <c r="P3">
        <v>-288.83178570000001</v>
      </c>
      <c r="Q3">
        <v>-340.69020440000003</v>
      </c>
      <c r="R3">
        <v>-397.47595760000002</v>
      </c>
      <c r="S3">
        <v>-459.44796389999999</v>
      </c>
      <c r="T3">
        <v>-526.7737449</v>
      </c>
      <c r="W3" t="s">
        <v>19</v>
      </c>
      <c r="X3">
        <v>-0.49980980000000003</v>
      </c>
      <c r="Y3">
        <v>-2.8598954000000001</v>
      </c>
      <c r="Z3">
        <v>-7.3432026400000003</v>
      </c>
      <c r="AA3">
        <v>-14.5718739</v>
      </c>
      <c r="AB3">
        <v>-24.530102899999999</v>
      </c>
      <c r="AC3">
        <v>-37.689048999999997</v>
      </c>
      <c r="AD3">
        <v>-54.397980199999999</v>
      </c>
      <c r="AE3">
        <v>-74.805211400000005</v>
      </c>
      <c r="AF3">
        <v>-99.3968737</v>
      </c>
      <c r="AG3">
        <v>-128.52255310000001</v>
      </c>
      <c r="AH3">
        <v>-161.84592620000001</v>
      </c>
      <c r="AI3">
        <v>-199.60655600000001</v>
      </c>
      <c r="AJ3">
        <v>-241.8721467</v>
      </c>
      <c r="AK3">
        <v>-288.85034739999998</v>
      </c>
      <c r="AL3">
        <v>-340.70733369999999</v>
      </c>
      <c r="AM3">
        <v>-397.49832579999998</v>
      </c>
      <c r="AN3">
        <v>-459.47306529999997</v>
      </c>
      <c r="AO3">
        <v>-526.80662619999998</v>
      </c>
    </row>
    <row r="4" spans="1:42" ht="16.149999999999999" x14ac:dyDescent="0.3">
      <c r="B4" t="s">
        <v>18</v>
      </c>
      <c r="C4">
        <v>-0.50027279999999996</v>
      </c>
      <c r="D4">
        <v>-2.9070490000000002</v>
      </c>
      <c r="E4">
        <v>-7.4909847000000003</v>
      </c>
      <c r="F4">
        <v>-14.668442499999999</v>
      </c>
      <c r="G4">
        <v>-24.654354000000001</v>
      </c>
      <c r="H4">
        <v>-37.84628</v>
      </c>
      <c r="I4">
        <v>-54.584489400000002</v>
      </c>
      <c r="J4">
        <v>-75.060621400000002</v>
      </c>
      <c r="K4">
        <v>-99.715535500000001</v>
      </c>
      <c r="L4">
        <v>-128.89436000000001</v>
      </c>
      <c r="M4">
        <v>-162.27988089999999</v>
      </c>
      <c r="N4">
        <v>-200.07935889999999</v>
      </c>
      <c r="O4">
        <v>-242.3682355</v>
      </c>
      <c r="P4">
        <v>-289.37173489999998</v>
      </c>
      <c r="Q4">
        <v>-341.25808979999999</v>
      </c>
      <c r="R4">
        <v>-398.10499270000003</v>
      </c>
      <c r="S4">
        <v>-460.13624229999999</v>
      </c>
      <c r="T4">
        <v>-527.51714189999996</v>
      </c>
      <c r="W4" t="s">
        <v>18</v>
      </c>
      <c r="X4">
        <v>-0.50215589999999999</v>
      </c>
      <c r="Y4">
        <v>-2.9130278999999999</v>
      </c>
      <c r="Z4">
        <v>-7.4912967000000004</v>
      </c>
      <c r="AA4">
        <v>-14.6711844</v>
      </c>
      <c r="AB4">
        <v>-24.661868800000001</v>
      </c>
      <c r="AC4">
        <v>-37.855988500000002</v>
      </c>
      <c r="AD4">
        <v>-54.598543100000001</v>
      </c>
      <c r="AE4">
        <v>-75.085383899999997</v>
      </c>
      <c r="AF4">
        <v>-99.753808899999996</v>
      </c>
      <c r="AG4">
        <v>-128.95090060000001</v>
      </c>
      <c r="AH4">
        <v>-162.2866286</v>
      </c>
      <c r="AI4">
        <v>-200.09309329999999</v>
      </c>
      <c r="AJ4">
        <v>-242.38607429999999</v>
      </c>
      <c r="AK4">
        <v>-289.39382069999999</v>
      </c>
      <c r="AL4">
        <v>-341.28050350000001</v>
      </c>
      <c r="AM4">
        <v>-398.13208209999999</v>
      </c>
      <c r="AN4">
        <v>-460.16616060000001</v>
      </c>
      <c r="AO4">
        <v>-527.55320800000004</v>
      </c>
    </row>
    <row r="5" spans="1:42" ht="16.149999999999999" x14ac:dyDescent="0.3">
      <c r="A5" t="s">
        <v>17</v>
      </c>
      <c r="C5" t="s">
        <v>16</v>
      </c>
      <c r="D5" t="s">
        <v>15</v>
      </c>
      <c r="E5" t="s">
        <v>14</v>
      </c>
      <c r="F5" t="s">
        <v>13</v>
      </c>
      <c r="G5" t="s">
        <v>12</v>
      </c>
      <c r="H5" t="s">
        <v>11</v>
      </c>
      <c r="I5" t="s">
        <v>10</v>
      </c>
      <c r="J5" t="s">
        <v>9</v>
      </c>
      <c r="K5" t="s">
        <v>8</v>
      </c>
      <c r="L5" t="s">
        <v>7</v>
      </c>
      <c r="M5" t="s">
        <v>6</v>
      </c>
      <c r="N5" t="s">
        <v>5</v>
      </c>
      <c r="O5" t="s">
        <v>4</v>
      </c>
      <c r="P5" t="s">
        <v>2</v>
      </c>
      <c r="Q5" t="s">
        <v>3</v>
      </c>
      <c r="R5" t="s">
        <v>2</v>
      </c>
      <c r="S5" t="s">
        <v>1</v>
      </c>
      <c r="T5" t="s">
        <v>0</v>
      </c>
      <c r="V5" t="s">
        <v>17</v>
      </c>
      <c r="X5" t="s">
        <v>16</v>
      </c>
      <c r="Y5" t="s">
        <v>15</v>
      </c>
      <c r="Z5" t="s">
        <v>14</v>
      </c>
      <c r="AA5" t="s">
        <v>13</v>
      </c>
      <c r="AB5" t="s">
        <v>12</v>
      </c>
      <c r="AC5" t="s">
        <v>11</v>
      </c>
      <c r="AD5" t="s">
        <v>10</v>
      </c>
      <c r="AE5" t="s">
        <v>9</v>
      </c>
      <c r="AF5" t="s">
        <v>8</v>
      </c>
      <c r="AG5" t="s">
        <v>7</v>
      </c>
      <c r="AH5" t="s">
        <v>6</v>
      </c>
      <c r="AI5" t="s">
        <v>5</v>
      </c>
      <c r="AJ5" t="s">
        <v>4</v>
      </c>
      <c r="AK5" t="s">
        <v>2</v>
      </c>
      <c r="AL5" t="s">
        <v>3</v>
      </c>
      <c r="AM5" t="s">
        <v>21</v>
      </c>
      <c r="AN5" t="s">
        <v>1</v>
      </c>
      <c r="AO5" t="s">
        <v>0</v>
      </c>
    </row>
    <row r="6" spans="1:42" ht="16.149999999999999" x14ac:dyDescent="0.3">
      <c r="B6" t="s">
        <v>20</v>
      </c>
      <c r="C6">
        <v>0</v>
      </c>
      <c r="D6">
        <v>-1.9936178</v>
      </c>
      <c r="E6">
        <v>-7.2355365000000003</v>
      </c>
      <c r="F6">
        <v>-14.2755223</v>
      </c>
      <c r="G6">
        <v>-24.268050800000001</v>
      </c>
      <c r="H6">
        <v>-37.331066399999997</v>
      </c>
      <c r="I6">
        <v>-53.926985799999997</v>
      </c>
      <c r="J6">
        <v>-74.404403299999998</v>
      </c>
      <c r="K6">
        <v>-98.869628899999995</v>
      </c>
      <c r="L6">
        <v>-127.84806500000001</v>
      </c>
      <c r="M6">
        <v>-161.65928829999999</v>
      </c>
      <c r="N6">
        <v>-199.3528422</v>
      </c>
      <c r="O6">
        <v>-241.67873069999999</v>
      </c>
      <c r="P6">
        <v>-288.58572950000001</v>
      </c>
      <c r="Q6">
        <v>-340.37245539999998</v>
      </c>
      <c r="R6">
        <v>-397.20502920000001</v>
      </c>
      <c r="S6">
        <v>-459.10049470000001</v>
      </c>
      <c r="T6">
        <v>-526.34711460000005</v>
      </c>
      <c r="W6" t="s">
        <v>20</v>
      </c>
      <c r="X6">
        <v>0</v>
      </c>
      <c r="Y6">
        <v>-1.9981392</v>
      </c>
      <c r="Z6">
        <v>-7.2358390000000004</v>
      </c>
      <c r="AA6">
        <v>-14.2761952</v>
      </c>
      <c r="AB6">
        <v>-24.269564599999999</v>
      </c>
      <c r="AC6">
        <v>-37.336539799999997</v>
      </c>
      <c r="AD6">
        <v>-53.945465200000001</v>
      </c>
      <c r="AE6">
        <v>-74.442735400000004</v>
      </c>
      <c r="AF6">
        <v>-98.932684699999996</v>
      </c>
      <c r="AG6">
        <v>-127.950594</v>
      </c>
      <c r="AH6">
        <v>-161.6642329</v>
      </c>
      <c r="AI6">
        <v>-199.36383230000001</v>
      </c>
      <c r="AJ6">
        <v>-241.69439030000001</v>
      </c>
      <c r="AK6">
        <v>-288.60550799999999</v>
      </c>
      <c r="AL6">
        <v>-340.39200520000003</v>
      </c>
      <c r="AM6">
        <v>-397.23118199999999</v>
      </c>
      <c r="AN6">
        <v>-459.13058169999999</v>
      </c>
      <c r="AO6">
        <v>-526.389769</v>
      </c>
    </row>
    <row r="7" spans="1:42" ht="16.149999999999999" x14ac:dyDescent="0.3">
      <c r="B7" t="s">
        <v>19</v>
      </c>
      <c r="C7">
        <v>0</v>
      </c>
      <c r="D7">
        <v>-1.9936178</v>
      </c>
      <c r="E7">
        <v>-7.2355365000000003</v>
      </c>
      <c r="F7">
        <v>-14.2755223</v>
      </c>
      <c r="G7">
        <v>-24.2345082</v>
      </c>
      <c r="H7">
        <v>-37.287075899999998</v>
      </c>
      <c r="I7">
        <v>-53.872197900000003</v>
      </c>
      <c r="J7">
        <v>-74.3456367</v>
      </c>
      <c r="K7">
        <v>-98.792063799999994</v>
      </c>
      <c r="L7">
        <v>-127.75171229999999</v>
      </c>
      <c r="M7">
        <v>-161.65928829999999</v>
      </c>
      <c r="N7">
        <v>-199.3528422</v>
      </c>
      <c r="O7">
        <v>-241.6527644</v>
      </c>
      <c r="P7">
        <v>-288.5512951</v>
      </c>
      <c r="Q7">
        <v>-340.3248016</v>
      </c>
      <c r="R7">
        <v>-397.13985109999999</v>
      </c>
      <c r="S7">
        <v>-459.01502390000002</v>
      </c>
      <c r="T7">
        <v>-526.2350414</v>
      </c>
      <c r="W7" t="s">
        <v>19</v>
      </c>
      <c r="X7">
        <v>0</v>
      </c>
      <c r="Y7">
        <v>-1.9981392</v>
      </c>
      <c r="Z7">
        <v>-7.2358390000000004</v>
      </c>
      <c r="AA7">
        <v>-14.2761952</v>
      </c>
      <c r="AB7">
        <v>-24.2351676</v>
      </c>
      <c r="AC7">
        <v>-37.291795700000002</v>
      </c>
      <c r="AD7">
        <v>-53.886059600000003</v>
      </c>
      <c r="AE7">
        <v>-74.364698500000003</v>
      </c>
      <c r="AF7">
        <v>-98.8205095</v>
      </c>
      <c r="AG7">
        <v>-127.7967373</v>
      </c>
      <c r="AH7">
        <v>-161.6642329</v>
      </c>
      <c r="AI7">
        <v>-199.36383230000001</v>
      </c>
      <c r="AJ7">
        <v>-241.66776490000001</v>
      </c>
      <c r="AK7">
        <v>-288.56973779999998</v>
      </c>
      <c r="AL7">
        <v>-340.34190589999997</v>
      </c>
      <c r="AM7">
        <v>-397.16223029999998</v>
      </c>
      <c r="AN7">
        <v>-459.03866299999999</v>
      </c>
      <c r="AO7">
        <v>-526.2680818</v>
      </c>
    </row>
    <row r="8" spans="1:42" ht="16.149999999999999" x14ac:dyDescent="0.3">
      <c r="B8" t="s">
        <v>18</v>
      </c>
      <c r="C8">
        <v>0</v>
      </c>
      <c r="D8">
        <v>-1.9931576</v>
      </c>
      <c r="E8">
        <v>-7.2845443999999997</v>
      </c>
      <c r="F8">
        <v>-14.335912799999999</v>
      </c>
      <c r="G8">
        <v>-24.340433099999998</v>
      </c>
      <c r="H8">
        <v>-37.427310400000003</v>
      </c>
      <c r="I8">
        <v>-54.045861299999999</v>
      </c>
      <c r="J8">
        <v>-74.546593700000003</v>
      </c>
      <c r="K8">
        <v>-99.076750700000005</v>
      </c>
      <c r="L8">
        <v>-128.11196039999999</v>
      </c>
      <c r="M8">
        <v>-162.08123029999999</v>
      </c>
      <c r="N8">
        <v>-199.79531560000001</v>
      </c>
      <c r="O8">
        <v>-242.14713119999999</v>
      </c>
      <c r="P8">
        <v>-289.07382810000001</v>
      </c>
      <c r="Q8">
        <v>-340.87659630000002</v>
      </c>
      <c r="R8">
        <v>-397.71998070000001</v>
      </c>
      <c r="S8">
        <v>-459.65739189999999</v>
      </c>
      <c r="T8">
        <v>-526.93687680000005</v>
      </c>
      <c r="W8" t="s">
        <v>18</v>
      </c>
      <c r="X8">
        <v>0</v>
      </c>
      <c r="Y8">
        <v>-1.9970213999999999</v>
      </c>
      <c r="Z8">
        <v>-7.2849057999999998</v>
      </c>
      <c r="AA8">
        <v>-14.3362891</v>
      </c>
      <c r="AB8">
        <v>-24.3412261</v>
      </c>
      <c r="AC8">
        <v>-37.432043999999998</v>
      </c>
      <c r="AD8">
        <v>-54.060652099999999</v>
      </c>
      <c r="AE8">
        <v>-74.569454399999998</v>
      </c>
      <c r="AF8">
        <v>-99.106529100000003</v>
      </c>
      <c r="AG8">
        <v>-128.15806649999999</v>
      </c>
      <c r="AH8">
        <v>-162.08746009999999</v>
      </c>
      <c r="AI8">
        <v>-199.8091129</v>
      </c>
      <c r="AJ8">
        <v>-242.16507659999999</v>
      </c>
      <c r="AK8">
        <v>-289.09575000000001</v>
      </c>
      <c r="AL8">
        <v>-340.8980522</v>
      </c>
      <c r="AM8">
        <v>-397.74559140000002</v>
      </c>
      <c r="AN8">
        <v>-459.68400860000003</v>
      </c>
      <c r="AO8">
        <v>-526.97111949999999</v>
      </c>
    </row>
    <row r="10" spans="1:42" s="2" customFormat="1" ht="16.149999999999999" x14ac:dyDescent="0.3">
      <c r="A10" s="2" t="s">
        <v>59</v>
      </c>
      <c r="B10" s="2" t="s">
        <v>22</v>
      </c>
      <c r="C10" s="2" t="s">
        <v>16</v>
      </c>
      <c r="D10" s="2" t="s">
        <v>15</v>
      </c>
      <c r="E10" s="2" t="s">
        <v>14</v>
      </c>
      <c r="F10" s="2" t="s">
        <v>13</v>
      </c>
      <c r="G10" s="2" t="s">
        <v>12</v>
      </c>
      <c r="H10" s="2" t="s">
        <v>11</v>
      </c>
      <c r="I10" s="2" t="s">
        <v>10</v>
      </c>
      <c r="J10" s="2" t="s">
        <v>9</v>
      </c>
      <c r="K10" s="2" t="s">
        <v>8</v>
      </c>
      <c r="L10" s="2" t="s">
        <v>7</v>
      </c>
      <c r="M10" s="2" t="s">
        <v>6</v>
      </c>
      <c r="N10" s="2" t="s">
        <v>5</v>
      </c>
      <c r="O10" s="2" t="s">
        <v>4</v>
      </c>
      <c r="P10" s="2" t="s">
        <v>2</v>
      </c>
      <c r="Q10" s="2" t="s">
        <v>3</v>
      </c>
      <c r="R10" s="2" t="s">
        <v>21</v>
      </c>
      <c r="S10" s="2" t="s">
        <v>1</v>
      </c>
      <c r="T10" s="2" t="s">
        <v>0</v>
      </c>
      <c r="W10" s="2" t="s">
        <v>29</v>
      </c>
      <c r="X10" s="2" t="s">
        <v>16</v>
      </c>
      <c r="Y10" s="2" t="s">
        <v>15</v>
      </c>
      <c r="Z10" s="2" t="s">
        <v>14</v>
      </c>
      <c r="AA10" s="2" t="s">
        <v>13</v>
      </c>
      <c r="AB10" s="2" t="s">
        <v>12</v>
      </c>
      <c r="AC10" s="2" t="s">
        <v>11</v>
      </c>
      <c r="AD10" s="2" t="s">
        <v>10</v>
      </c>
      <c r="AE10" s="2" t="s">
        <v>9</v>
      </c>
      <c r="AF10" s="2" t="s">
        <v>8</v>
      </c>
      <c r="AG10" s="2" t="s">
        <v>7</v>
      </c>
      <c r="AH10" s="2" t="s">
        <v>6</v>
      </c>
      <c r="AI10" s="2" t="s">
        <v>5</v>
      </c>
      <c r="AJ10" s="2" t="s">
        <v>4</v>
      </c>
      <c r="AK10" s="2" t="s">
        <v>2</v>
      </c>
      <c r="AL10" s="2" t="s">
        <v>3</v>
      </c>
      <c r="AM10" s="2" t="s">
        <v>21</v>
      </c>
      <c r="AN10" s="2" t="s">
        <v>1</v>
      </c>
      <c r="AO10" s="2" t="s">
        <v>0</v>
      </c>
    </row>
    <row r="11" spans="1:42" ht="16.149999999999999" x14ac:dyDescent="0.3">
      <c r="A11" t="s">
        <v>31</v>
      </c>
      <c r="B11" t="s">
        <v>20</v>
      </c>
      <c r="C11" s="4">
        <f>(C6-C2)*627.5095</f>
        <v>312.64587796255</v>
      </c>
      <c r="D11" s="4">
        <f t="shared" ref="D11:T11" si="0">(D6-D2)*627.5095</f>
        <v>556.61328843715012</v>
      </c>
      <c r="E11" s="4">
        <f>(E6-E2)*627.5095</f>
        <v>122.88882494009958</v>
      </c>
      <c r="F11" s="4">
        <f t="shared" si="0"/>
        <v>199.38361351100019</v>
      </c>
      <c r="G11" s="4">
        <f t="shared" si="0"/>
        <v>182.39680584409862</v>
      </c>
      <c r="H11" s="4">
        <f t="shared" si="0"/>
        <v>252.20115087694998</v>
      </c>
      <c r="I11" s="4">
        <f t="shared" si="0"/>
        <v>332.59390295995229</v>
      </c>
      <c r="J11" s="4">
        <f t="shared" si="0"/>
        <v>298.46447701730415</v>
      </c>
      <c r="K11" s="4">
        <f t="shared" si="0"/>
        <v>387.57634810090372</v>
      </c>
      <c r="L11" s="4">
        <f t="shared" si="0"/>
        <v>487.35983399434787</v>
      </c>
      <c r="M11" s="4">
        <f t="shared" si="0"/>
        <v>114.29884739461669</v>
      </c>
      <c r="N11" s="4">
        <f t="shared" si="0"/>
        <v>166.1364031743976</v>
      </c>
      <c r="O11" s="4">
        <f t="shared" si="0"/>
        <v>130.22158720236547</v>
      </c>
      <c r="P11" s="4">
        <f t="shared" si="0"/>
        <v>179.65640910663103</v>
      </c>
      <c r="Q11" s="4">
        <f t="shared" si="0"/>
        <v>234.9598881078289</v>
      </c>
      <c r="R11" s="4">
        <f t="shared" si="0"/>
        <v>218.59167930599199</v>
      </c>
      <c r="S11" s="4">
        <f t="shared" si="0"/>
        <v>283.59576491670339</v>
      </c>
      <c r="T11" s="4">
        <f t="shared" si="0"/>
        <v>353.87664066378994</v>
      </c>
      <c r="W11" t="s">
        <v>20</v>
      </c>
      <c r="X11" s="4">
        <f>(X6-X2)*627.5095</f>
        <v>313.6353976931</v>
      </c>
      <c r="Y11" s="4">
        <f t="shared" ref="Y11:AO11" si="1">(Y6-Y2)*627.5095</f>
        <v>556.24870541765006</v>
      </c>
      <c r="Z11" s="4">
        <f t="shared" si="1"/>
        <v>123.10945728029967</v>
      </c>
      <c r="AA11" s="4">
        <f t="shared" si="1"/>
        <v>202.29268480205033</v>
      </c>
      <c r="AB11" s="4">
        <f t="shared" si="1"/>
        <v>188.10425575040063</v>
      </c>
      <c r="AC11" s="4">
        <f t="shared" si="1"/>
        <v>256.32721409230095</v>
      </c>
      <c r="AD11" s="4">
        <f t="shared" si="1"/>
        <v>332.32024606700116</v>
      </c>
      <c r="AE11" s="4">
        <f t="shared" si="1"/>
        <v>298.32429139499783</v>
      </c>
      <c r="AF11" s="4">
        <f t="shared" si="1"/>
        <v>389.98824361510134</v>
      </c>
      <c r="AG11" s="4">
        <f t="shared" si="1"/>
        <v>490.07092603814624</v>
      </c>
      <c r="AH11" s="4">
        <f t="shared" si="1"/>
        <v>114.01427183635394</v>
      </c>
      <c r="AI11" s="4">
        <f t="shared" si="1"/>
        <v>166.1215311992388</v>
      </c>
      <c r="AJ11" s="4">
        <f t="shared" si="1"/>
        <v>130.44460407864102</v>
      </c>
      <c r="AK11" s="4">
        <f t="shared" si="1"/>
        <v>179.8993807850525</v>
      </c>
      <c r="AL11" s="4">
        <f t="shared" si="1"/>
        <v>235.41966431841672</v>
      </c>
      <c r="AM11" s="4">
        <f t="shared" si="1"/>
        <v>219.34167866041744</v>
      </c>
      <c r="AN11" s="4">
        <f t="shared" si="1"/>
        <v>285.23802002915909</v>
      </c>
      <c r="AO11" s="4">
        <f t="shared" si="1"/>
        <v>354.0273056947662</v>
      </c>
    </row>
    <row r="12" spans="1:42" ht="16.149999999999999" x14ac:dyDescent="0.3">
      <c r="B12" t="s">
        <v>19</v>
      </c>
      <c r="C12" s="4">
        <f>(C7-C3)*627.5095</f>
        <v>312.64587796255</v>
      </c>
      <c r="D12" s="4">
        <f t="shared" ref="D12:T12" si="2">(D7-D3)*627.5095</f>
        <v>540.62616615469994</v>
      </c>
      <c r="E12" s="4">
        <f t="shared" si="2"/>
        <v>122.88882494009958</v>
      </c>
      <c r="F12" s="4">
        <f t="shared" si="2"/>
        <v>182.87013625995007</v>
      </c>
      <c r="G12" s="4">
        <f t="shared" si="2"/>
        <v>180.42717902549953</v>
      </c>
      <c r="H12" s="4">
        <f t="shared" si="2"/>
        <v>247.10345195180079</v>
      </c>
      <c r="I12" s="4">
        <f t="shared" si="2"/>
        <v>322.06579957274937</v>
      </c>
      <c r="J12" s="4">
        <f t="shared" si="2"/>
        <v>275.0354685705484</v>
      </c>
      <c r="K12" s="4">
        <f t="shared" si="2"/>
        <v>359.49586273445107</v>
      </c>
      <c r="L12" s="4">
        <f t="shared" si="2"/>
        <v>453.49747609489515</v>
      </c>
      <c r="M12" s="4">
        <f t="shared" si="2"/>
        <v>114.29884739461669</v>
      </c>
      <c r="N12" s="4">
        <f t="shared" si="2"/>
        <v>152.52791840265573</v>
      </c>
      <c r="O12" s="4">
        <f t="shared" si="2"/>
        <v>128.14440525545569</v>
      </c>
      <c r="P12" s="4">
        <f t="shared" si="2"/>
        <v>176.01051616070461</v>
      </c>
      <c r="Q12" s="4">
        <f t="shared" si="2"/>
        <v>229.29372832661673</v>
      </c>
      <c r="R12" s="4">
        <f t="shared" si="2"/>
        <v>210.91002176176761</v>
      </c>
      <c r="S12" s="4">
        <f t="shared" si="2"/>
        <v>271.67396292998347</v>
      </c>
      <c r="T12" s="4">
        <f t="shared" si="2"/>
        <v>338.04156393324803</v>
      </c>
      <c r="W12" t="s">
        <v>19</v>
      </c>
      <c r="X12" s="4">
        <f>(X7-X3)*627.5095</f>
        <v>313.6353976931</v>
      </c>
      <c r="Y12" s="4">
        <f t="shared" ref="Y12:AO13" si="3">(Y7-Y3)*627.5095</f>
        <v>540.76020218390011</v>
      </c>
      <c r="Z12" s="4">
        <f t="shared" si="3"/>
        <v>67.371704054579993</v>
      </c>
      <c r="AA12" s="4">
        <f t="shared" si="3"/>
        <v>185.5411931976499</v>
      </c>
      <c r="AB12" s="4">
        <f t="shared" si="3"/>
        <v>185.07470263534924</v>
      </c>
      <c r="AC12" s="4">
        <f t="shared" si="3"/>
        <v>249.28021965634724</v>
      </c>
      <c r="AD12" s="4">
        <f t="shared" si="3"/>
        <v>321.23503974569769</v>
      </c>
      <c r="AE12" s="4">
        <f t="shared" si="3"/>
        <v>276.42602962255103</v>
      </c>
      <c r="AF12" s="4">
        <f t="shared" si="3"/>
        <v>361.67401095990027</v>
      </c>
      <c r="AG12" s="4">
        <f t="shared" si="3"/>
        <v>455.45630975010414</v>
      </c>
      <c r="AH12" s="4">
        <f t="shared" si="3"/>
        <v>114.01427183635394</v>
      </c>
      <c r="AI12" s="4">
        <f t="shared" si="3"/>
        <v>152.31142762514943</v>
      </c>
      <c r="AJ12" s="4">
        <f t="shared" si="3"/>
        <v>128.25152112709566</v>
      </c>
      <c r="AK12" s="4">
        <f t="shared" si="3"/>
        <v>176.08518979119444</v>
      </c>
      <c r="AL12" s="4">
        <f t="shared" si="3"/>
        <v>229.30941606411281</v>
      </c>
      <c r="AM12" s="4">
        <f t="shared" si="3"/>
        <v>210.90311915724936</v>
      </c>
      <c r="AN12" s="4">
        <f t="shared" si="3"/>
        <v>272.5915700718424</v>
      </c>
      <c r="AO12" s="4">
        <f t="shared" si="3"/>
        <v>337.94172717178617</v>
      </c>
    </row>
    <row r="13" spans="1:42" ht="16.149999999999999" x14ac:dyDescent="0.3">
      <c r="B13" t="s">
        <v>18</v>
      </c>
      <c r="C13" s="4">
        <f>(C8-C4)*627.5095</f>
        <v>313.92593459159997</v>
      </c>
      <c r="D13" s="4">
        <f t="shared" ref="D13:T13" si="4">(D8-D4)*627.5095</f>
        <v>573.47553546830011</v>
      </c>
      <c r="E13" s="4">
        <f t="shared" si="4"/>
        <v>129.54324943285036</v>
      </c>
      <c r="F13" s="4">
        <f t="shared" si="4"/>
        <v>208.66554578215016</v>
      </c>
      <c r="G13" s="4">
        <f t="shared" si="4"/>
        <v>196.98834699855186</v>
      </c>
      <c r="H13" s="4">
        <f t="shared" si="4"/>
        <v>262.90740421119807</v>
      </c>
      <c r="I13" s="4">
        <f t="shared" si="4"/>
        <v>337.99424971695248</v>
      </c>
      <c r="J13" s="4">
        <f t="shared" si="4"/>
        <v>322.55726501314984</v>
      </c>
      <c r="K13" s="4">
        <f t="shared" si="4"/>
        <v>400.84353045559766</v>
      </c>
      <c r="L13" s="4">
        <f t="shared" si="4"/>
        <v>490.9631817962121</v>
      </c>
      <c r="M13" s="4">
        <f t="shared" si="4"/>
        <v>124.65513868070481</v>
      </c>
      <c r="N13" s="4">
        <f t="shared" si="4"/>
        <v>178.23986916133691</v>
      </c>
      <c r="O13" s="4">
        <f t="shared" si="4"/>
        <v>138.74504874085468</v>
      </c>
      <c r="P13" s="4">
        <f t="shared" si="4"/>
        <v>186.93934711457757</v>
      </c>
      <c r="Q13" s="4">
        <f t="shared" si="4"/>
        <v>239.39079543823519</v>
      </c>
      <c r="R13" s="4">
        <f t="shared" si="4"/>
        <v>241.59868761401094</v>
      </c>
      <c r="S13" s="4">
        <f t="shared" si="4"/>
        <v>300.48317507879932</v>
      </c>
      <c r="T13" s="4">
        <f t="shared" si="4"/>
        <v>364.121862768391</v>
      </c>
      <c r="W13" t="s">
        <v>18</v>
      </c>
      <c r="X13" s="4">
        <f t="shared" ref="X13:AM13" si="5">(X8-X4)*627.5095</f>
        <v>315.10759773105002</v>
      </c>
      <c r="Y13" s="4">
        <f t="shared" si="5"/>
        <v>574.80278081174993</v>
      </c>
      <c r="Z13" s="4">
        <f t="shared" si="5"/>
        <v>129.51225046355037</v>
      </c>
      <c r="AA13" s="4">
        <f t="shared" si="5"/>
        <v>210.14998225534967</v>
      </c>
      <c r="AB13" s="4">
        <f t="shared" si="5"/>
        <v>201.20634035565033</v>
      </c>
      <c r="AC13" s="4">
        <f t="shared" si="5"/>
        <v>266.02920122275287</v>
      </c>
      <c r="AD13" s="4">
        <f t="shared" si="5"/>
        <v>337.5317124645012</v>
      </c>
      <c r="AE13" s="4">
        <f t="shared" si="5"/>
        <v>323.75066258024913</v>
      </c>
      <c r="AF13" s="4">
        <f t="shared" si="5"/>
        <v>406.1742236580954</v>
      </c>
      <c r="AG13" s="4">
        <f t="shared" si="5"/>
        <v>497.51092967396357</v>
      </c>
      <c r="AH13" s="4">
        <f t="shared" si="5"/>
        <v>124.98012585075827</v>
      </c>
      <c r="AI13" s="4">
        <f t="shared" si="5"/>
        <v>178.20039881379381</v>
      </c>
      <c r="AJ13" s="4">
        <f t="shared" si="5"/>
        <v>138.67815622814879</v>
      </c>
      <c r="AK13" s="4">
        <f t="shared" si="5"/>
        <v>187.04219592163901</v>
      </c>
      <c r="AL13" s="4">
        <f t="shared" si="5"/>
        <v>239.99182403735867</v>
      </c>
      <c r="AM13" s="4">
        <f t="shared" si="5"/>
        <v>242.52658591162964</v>
      </c>
      <c r="AN13" s="4">
        <f t="shared" si="3"/>
        <v>302.55496044399064</v>
      </c>
      <c r="AO13" s="4">
        <f t="shared" si="3"/>
        <v>365.26606359078414</v>
      </c>
    </row>
    <row r="14" spans="1:42" s="3" customFormat="1" x14ac:dyDescent="0.25">
      <c r="A14" s="3" t="s">
        <v>26</v>
      </c>
      <c r="B14" s="3" t="s">
        <v>25</v>
      </c>
      <c r="C14" s="3">
        <v>13.6</v>
      </c>
      <c r="D14" s="3">
        <v>24.59</v>
      </c>
      <c r="E14" s="3">
        <v>5.39</v>
      </c>
      <c r="F14" s="3">
        <v>9.32</v>
      </c>
      <c r="G14" s="3">
        <v>8.3000000000000007</v>
      </c>
      <c r="H14" s="3">
        <v>11.26</v>
      </c>
      <c r="I14" s="3">
        <v>14.53</v>
      </c>
      <c r="J14" s="3">
        <v>13.62</v>
      </c>
      <c r="K14" s="3">
        <v>17.420000000000002</v>
      </c>
      <c r="L14" s="3">
        <v>21.56</v>
      </c>
      <c r="M14" s="3">
        <v>5.14</v>
      </c>
      <c r="N14" s="3">
        <v>7.65</v>
      </c>
      <c r="O14" s="3">
        <v>5.99</v>
      </c>
      <c r="P14" s="3">
        <v>8.15</v>
      </c>
      <c r="Q14" s="3">
        <v>10.49</v>
      </c>
      <c r="R14" s="3">
        <v>10.36</v>
      </c>
      <c r="S14" s="3">
        <v>12.97</v>
      </c>
      <c r="T14" s="3">
        <v>15.76</v>
      </c>
      <c r="V14" s="3" t="s">
        <v>24</v>
      </c>
      <c r="W14" s="3" t="s">
        <v>25</v>
      </c>
      <c r="X14" s="3">
        <v>13.6</v>
      </c>
      <c r="Y14" s="3">
        <v>24.59</v>
      </c>
      <c r="Z14" s="3">
        <v>5.39</v>
      </c>
      <c r="AA14" s="3">
        <v>9.32</v>
      </c>
      <c r="AB14" s="3">
        <v>8.3000000000000007</v>
      </c>
      <c r="AC14" s="3">
        <v>11.26</v>
      </c>
      <c r="AD14" s="3">
        <v>14.53</v>
      </c>
      <c r="AE14" s="3">
        <v>13.62</v>
      </c>
      <c r="AF14" s="3">
        <v>17.420000000000002</v>
      </c>
      <c r="AG14" s="3">
        <v>21.56</v>
      </c>
      <c r="AH14" s="3">
        <v>5.14</v>
      </c>
      <c r="AI14" s="3">
        <v>7.65</v>
      </c>
      <c r="AJ14" s="3">
        <v>5.99</v>
      </c>
      <c r="AK14" s="3">
        <v>8.15</v>
      </c>
      <c r="AL14" s="3">
        <v>10.49</v>
      </c>
      <c r="AM14" s="3">
        <v>10.36</v>
      </c>
      <c r="AN14" s="3">
        <v>12.97</v>
      </c>
      <c r="AO14" s="3">
        <v>15.76</v>
      </c>
    </row>
    <row r="15" spans="1:42" s="3" customFormat="1" x14ac:dyDescent="0.25">
      <c r="A15" t="s">
        <v>31</v>
      </c>
      <c r="C15" s="5">
        <f t="shared" ref="C15:T15" si="6">C14*23.061</f>
        <v>313.62959999999998</v>
      </c>
      <c r="D15" s="5">
        <f t="shared" si="6"/>
        <v>567.06998999999996</v>
      </c>
      <c r="E15" s="5">
        <f>E14*23.061</f>
        <v>124.29879</v>
      </c>
      <c r="F15" s="5">
        <f t="shared" si="6"/>
        <v>214.92852000000002</v>
      </c>
      <c r="G15" s="5">
        <f t="shared" si="6"/>
        <v>191.40630000000002</v>
      </c>
      <c r="H15" s="5">
        <f t="shared" si="6"/>
        <v>259.66685999999999</v>
      </c>
      <c r="I15" s="5">
        <f t="shared" si="6"/>
        <v>335.07632999999998</v>
      </c>
      <c r="J15" s="5">
        <f t="shared" si="6"/>
        <v>314.09082000000001</v>
      </c>
      <c r="K15" s="5">
        <f t="shared" si="6"/>
        <v>401.72262000000006</v>
      </c>
      <c r="L15" s="5">
        <f t="shared" si="6"/>
        <v>497.19515999999999</v>
      </c>
      <c r="M15" s="5">
        <f t="shared" si="6"/>
        <v>118.53353999999999</v>
      </c>
      <c r="N15" s="5">
        <f t="shared" si="6"/>
        <v>176.41665</v>
      </c>
      <c r="O15" s="5">
        <f t="shared" si="6"/>
        <v>138.13539</v>
      </c>
      <c r="P15" s="5">
        <f t="shared" si="6"/>
        <v>187.94715000000002</v>
      </c>
      <c r="Q15" s="5">
        <f t="shared" si="6"/>
        <v>241.90989000000002</v>
      </c>
      <c r="R15" s="5">
        <f t="shared" si="6"/>
        <v>238.91195999999999</v>
      </c>
      <c r="S15" s="5">
        <f t="shared" si="6"/>
        <v>299.10117000000002</v>
      </c>
      <c r="T15" s="5">
        <f t="shared" si="6"/>
        <v>363.44135999999997</v>
      </c>
      <c r="U15" t="s">
        <v>58</v>
      </c>
      <c r="W15" s="3" t="s">
        <v>26</v>
      </c>
      <c r="X15" s="5">
        <f t="shared" ref="X15:AO15" si="7">X14*23.061</f>
        <v>313.62959999999998</v>
      </c>
      <c r="Y15" s="5">
        <f t="shared" si="7"/>
        <v>567.06998999999996</v>
      </c>
      <c r="Z15" s="5">
        <f t="shared" si="7"/>
        <v>124.29879</v>
      </c>
      <c r="AA15" s="5">
        <f t="shared" si="7"/>
        <v>214.92852000000002</v>
      </c>
      <c r="AB15" s="5">
        <f t="shared" si="7"/>
        <v>191.40630000000002</v>
      </c>
      <c r="AC15" s="5">
        <f t="shared" si="7"/>
        <v>259.66685999999999</v>
      </c>
      <c r="AD15" s="5">
        <f t="shared" si="7"/>
        <v>335.07632999999998</v>
      </c>
      <c r="AE15" s="5">
        <f t="shared" si="7"/>
        <v>314.09082000000001</v>
      </c>
      <c r="AF15" s="5">
        <f t="shared" si="7"/>
        <v>401.72262000000006</v>
      </c>
      <c r="AG15" s="5">
        <f t="shared" si="7"/>
        <v>497.19515999999999</v>
      </c>
      <c r="AH15" s="5">
        <f t="shared" si="7"/>
        <v>118.53353999999999</v>
      </c>
      <c r="AI15" s="5">
        <f t="shared" si="7"/>
        <v>176.41665</v>
      </c>
      <c r="AJ15" s="5">
        <f t="shared" si="7"/>
        <v>138.13539</v>
      </c>
      <c r="AK15" s="5">
        <f t="shared" si="7"/>
        <v>187.94715000000002</v>
      </c>
      <c r="AL15" s="5">
        <f t="shared" si="7"/>
        <v>241.90989000000002</v>
      </c>
      <c r="AM15" s="5">
        <f t="shared" si="7"/>
        <v>238.91195999999999</v>
      </c>
      <c r="AN15" s="5">
        <f t="shared" si="7"/>
        <v>299.10117000000002</v>
      </c>
      <c r="AO15" s="5">
        <f t="shared" si="7"/>
        <v>363.44135999999997</v>
      </c>
      <c r="AP15" t="s">
        <v>58</v>
      </c>
    </row>
    <row r="16" spans="1:42" x14ac:dyDescent="0.25">
      <c r="A16" t="s">
        <v>27</v>
      </c>
      <c r="B16" t="s">
        <v>20</v>
      </c>
      <c r="C16" s="4">
        <f>C11-C15</f>
        <v>-0.98372203744997933</v>
      </c>
      <c r="D16" s="4">
        <f t="shared" ref="D16:T16" si="8">D11-D15</f>
        <v>-10.456701562849844</v>
      </c>
      <c r="E16" s="4">
        <f t="shared" si="8"/>
        <v>-1.409965059900415</v>
      </c>
      <c r="F16" s="4">
        <f t="shared" si="8"/>
        <v>-15.544906488999828</v>
      </c>
      <c r="G16" s="4">
        <f t="shared" si="8"/>
        <v>-9.0094941559013932</v>
      </c>
      <c r="H16" s="4">
        <f t="shared" si="8"/>
        <v>-7.4657091230500043</v>
      </c>
      <c r="I16" s="4">
        <f t="shared" si="8"/>
        <v>-2.4824270400476962</v>
      </c>
      <c r="J16" s="4">
        <f t="shared" si="8"/>
        <v>-15.62634298269586</v>
      </c>
      <c r="K16" s="4">
        <f t="shared" si="8"/>
        <v>-14.146271899096348</v>
      </c>
      <c r="L16" s="4">
        <f t="shared" si="8"/>
        <v>-9.8353260056521208</v>
      </c>
      <c r="M16" s="4">
        <f t="shared" si="8"/>
        <v>-4.2346926053833016</v>
      </c>
      <c r="N16" s="4">
        <f t="shared" si="8"/>
        <v>-10.280246825602404</v>
      </c>
      <c r="O16" s="4">
        <f t="shared" si="8"/>
        <v>-7.9138027976345313</v>
      </c>
      <c r="P16" s="4">
        <f t="shared" si="8"/>
        <v>-8.2907408933689908</v>
      </c>
      <c r="Q16" s="4">
        <f t="shared" si="8"/>
        <v>-6.950001892171116</v>
      </c>
      <c r="R16" s="4">
        <f t="shared" si="8"/>
        <v>-20.320280694008005</v>
      </c>
      <c r="S16" s="4">
        <f t="shared" si="8"/>
        <v>-15.505405083296637</v>
      </c>
      <c r="T16" s="4">
        <f t="shared" si="8"/>
        <v>-9.5647193362100325</v>
      </c>
      <c r="U16" s="4">
        <f t="array" ref="U16">AVERAGE(ABS(C16:T16))</f>
        <v>9.4455975824065845</v>
      </c>
      <c r="V16" t="s">
        <v>27</v>
      </c>
      <c r="W16" t="s">
        <v>20</v>
      </c>
      <c r="X16" s="4">
        <f t="shared" ref="X16:AO16" si="9">X11-X15</f>
        <v>5.7976931000212062E-3</v>
      </c>
      <c r="Y16" s="4">
        <f t="shared" si="9"/>
        <v>-10.821284582349904</v>
      </c>
      <c r="Z16" s="4">
        <f t="shared" si="9"/>
        <v>-1.1893327197003316</v>
      </c>
      <c r="AA16" s="4">
        <f t="shared" si="9"/>
        <v>-12.635835197949689</v>
      </c>
      <c r="AB16" s="4">
        <f t="shared" si="9"/>
        <v>-3.3020442495993905</v>
      </c>
      <c r="AC16" s="4">
        <f t="shared" si="9"/>
        <v>-3.3396459076990368</v>
      </c>
      <c r="AD16" s="4">
        <f t="shared" si="9"/>
        <v>-2.7560839329988198</v>
      </c>
      <c r="AE16" s="4">
        <f t="shared" si="9"/>
        <v>-15.766528605002179</v>
      </c>
      <c r="AF16" s="4">
        <f t="shared" si="9"/>
        <v>-11.734376384898724</v>
      </c>
      <c r="AG16" s="4">
        <f t="shared" si="9"/>
        <v>-7.1242339618537471</v>
      </c>
      <c r="AH16" s="4">
        <f t="shared" si="9"/>
        <v>-4.5192681636460463</v>
      </c>
      <c r="AI16" s="4">
        <f t="shared" si="9"/>
        <v>-10.295118800761202</v>
      </c>
      <c r="AJ16" s="4">
        <f t="shared" si="9"/>
        <v>-7.6907859213589802</v>
      </c>
      <c r="AK16" s="4">
        <f t="shared" si="9"/>
        <v>-8.0477692149475217</v>
      </c>
      <c r="AL16" s="4">
        <f t="shared" si="9"/>
        <v>-6.490225681583297</v>
      </c>
      <c r="AM16" s="4">
        <f t="shared" si="9"/>
        <v>-19.57028133958255</v>
      </c>
      <c r="AN16" s="4">
        <f t="shared" si="9"/>
        <v>-13.863149970840936</v>
      </c>
      <c r="AO16" s="4">
        <f t="shared" si="9"/>
        <v>-9.4140543052337762</v>
      </c>
      <c r="AP16" s="4">
        <f t="array" ref="AP16">AVERAGE(ABS(X16:AO16))</f>
        <v>8.2536564796170087</v>
      </c>
    </row>
    <row r="17" spans="1:42" ht="16.149999999999999" x14ac:dyDescent="0.3">
      <c r="A17" t="s">
        <v>31</v>
      </c>
      <c r="B17" t="s">
        <v>19</v>
      </c>
      <c r="C17" s="4">
        <f t="shared" ref="C17:T17" si="10">C12-C15</f>
        <v>-0.98372203744997933</v>
      </c>
      <c r="D17" s="4">
        <f t="shared" si="10"/>
        <v>-26.443823845300017</v>
      </c>
      <c r="E17" s="4">
        <f t="shared" si="10"/>
        <v>-1.409965059900415</v>
      </c>
      <c r="F17" s="4">
        <f t="shared" si="10"/>
        <v>-32.058383740049948</v>
      </c>
      <c r="G17" s="4">
        <f t="shared" si="10"/>
        <v>-10.979120974500489</v>
      </c>
      <c r="H17" s="4">
        <f t="shared" si="10"/>
        <v>-12.563408048199193</v>
      </c>
      <c r="I17" s="4">
        <f t="shared" si="10"/>
        <v>-13.010530427250615</v>
      </c>
      <c r="J17" s="4">
        <f t="shared" si="10"/>
        <v>-39.055351429451605</v>
      </c>
      <c r="K17" s="4">
        <f t="shared" si="10"/>
        <v>-42.226757265548997</v>
      </c>
      <c r="L17" s="4">
        <f t="shared" si="10"/>
        <v>-43.697683905104839</v>
      </c>
      <c r="M17" s="4">
        <f t="shared" si="10"/>
        <v>-4.2346926053833016</v>
      </c>
      <c r="N17" s="4">
        <f t="shared" si="10"/>
        <v>-23.888731597344275</v>
      </c>
      <c r="O17" s="4">
        <f t="shared" si="10"/>
        <v>-9.9909847445443063</v>
      </c>
      <c r="P17" s="4">
        <f t="shared" si="10"/>
        <v>-11.936633839295411</v>
      </c>
      <c r="Q17" s="4">
        <f t="shared" si="10"/>
        <v>-12.616161673383289</v>
      </c>
      <c r="R17" s="4">
        <f t="shared" si="10"/>
        <v>-28.001938238232384</v>
      </c>
      <c r="S17" s="4">
        <f t="shared" si="10"/>
        <v>-27.42720707001655</v>
      </c>
      <c r="T17" s="4">
        <f t="shared" si="10"/>
        <v>-25.399796066751946</v>
      </c>
      <c r="U17" s="4">
        <f t="array" ref="U17">AVERAGE(ABS(C17:T17))</f>
        <v>20.329160698205975</v>
      </c>
      <c r="W17" t="s">
        <v>19</v>
      </c>
      <c r="X17" s="4">
        <f t="shared" ref="X17:AO17" si="11">X12-X15</f>
        <v>5.7976931000212062E-3</v>
      </c>
      <c r="Y17" s="4">
        <f t="shared" si="11"/>
        <v>-26.309787816099856</v>
      </c>
      <c r="Z17" s="4">
        <f t="shared" si="11"/>
        <v>-56.927085945420004</v>
      </c>
      <c r="AA17" s="4">
        <f t="shared" si="11"/>
        <v>-29.387326802350117</v>
      </c>
      <c r="AB17" s="4">
        <f t="shared" si="11"/>
        <v>-6.3315973646507757</v>
      </c>
      <c r="AC17" s="4">
        <f t="shared" si="11"/>
        <v>-10.386640343652743</v>
      </c>
      <c r="AD17" s="4">
        <f t="shared" si="11"/>
        <v>-13.841290254302294</v>
      </c>
      <c r="AE17" s="4">
        <f t="shared" si="11"/>
        <v>-37.664790377448981</v>
      </c>
      <c r="AF17" s="4">
        <f t="shared" si="11"/>
        <v>-40.048609040099791</v>
      </c>
      <c r="AG17" s="4">
        <f t="shared" si="11"/>
        <v>-41.738850249895847</v>
      </c>
      <c r="AH17" s="4">
        <f t="shared" si="11"/>
        <v>-4.5192681636460463</v>
      </c>
      <c r="AI17" s="4">
        <f t="shared" si="11"/>
        <v>-24.10522237485057</v>
      </c>
      <c r="AJ17" s="4">
        <f t="shared" si="11"/>
        <v>-9.883868872904344</v>
      </c>
      <c r="AK17" s="4">
        <f t="shared" si="11"/>
        <v>-11.861960208805584</v>
      </c>
      <c r="AL17" s="4">
        <f t="shared" si="11"/>
        <v>-12.600473935887209</v>
      </c>
      <c r="AM17" s="4">
        <f t="shared" si="11"/>
        <v>-28.008840842750629</v>
      </c>
      <c r="AN17" s="4">
        <f t="shared" si="11"/>
        <v>-26.509599928157627</v>
      </c>
      <c r="AO17" s="4">
        <f t="shared" si="11"/>
        <v>-25.499632828213805</v>
      </c>
      <c r="AP17" s="4">
        <f t="array" ref="AP17">AVERAGE(ABS(X17:AO17))</f>
        <v>22.535035724568683</v>
      </c>
    </row>
    <row r="18" spans="1:42" ht="16.149999999999999" x14ac:dyDescent="0.3">
      <c r="B18" t="s">
        <v>18</v>
      </c>
      <c r="C18" s="4">
        <f>C13-C15</f>
        <v>0.29633459159998665</v>
      </c>
      <c r="D18" s="4">
        <f>D13-D15</f>
        <v>6.4055454683001471</v>
      </c>
      <c r="E18" s="4">
        <f>E13-E15</f>
        <v>5.2444594328503626</v>
      </c>
      <c r="F18" s="4">
        <f>F13-F15</f>
        <v>-6.2629742178498589</v>
      </c>
      <c r="G18" s="4">
        <f t="shared" ref="G18:T18" si="12">G13-G15</f>
        <v>5.5820469985518457</v>
      </c>
      <c r="H18" s="4">
        <f t="shared" si="12"/>
        <v>3.2405442111980847</v>
      </c>
      <c r="I18" s="4">
        <f t="shared" si="12"/>
        <v>2.9179197169524969</v>
      </c>
      <c r="J18" s="4">
        <f t="shared" si="12"/>
        <v>8.466445013149837</v>
      </c>
      <c r="K18" s="4">
        <f t="shared" si="12"/>
        <v>-0.8790895444024045</v>
      </c>
      <c r="L18" s="4">
        <f t="shared" si="12"/>
        <v>-6.2319782037878895</v>
      </c>
      <c r="M18" s="4">
        <f t="shared" si="12"/>
        <v>6.121598680704821</v>
      </c>
      <c r="N18" s="4">
        <f t="shared" si="12"/>
        <v>1.8232191613369082</v>
      </c>
      <c r="O18" s="4">
        <f t="shared" si="12"/>
        <v>0.60965874085468386</v>
      </c>
      <c r="P18" s="4">
        <f t="shared" si="12"/>
        <v>-1.0078028854224499</v>
      </c>
      <c r="Q18" s="4">
        <f t="shared" si="12"/>
        <v>-2.519094561764831</v>
      </c>
      <c r="R18" s="4">
        <f t="shared" si="12"/>
        <v>2.6867276140109482</v>
      </c>
      <c r="S18" s="4">
        <f t="shared" si="12"/>
        <v>1.3820050787992955</v>
      </c>
      <c r="T18" s="4">
        <f t="shared" si="12"/>
        <v>0.68050276839102253</v>
      </c>
      <c r="U18" s="4">
        <f t="array" ref="U18">AVERAGE(ABS(C18:T18))</f>
        <v>3.4643303827737708</v>
      </c>
      <c r="W18" t="s">
        <v>18</v>
      </c>
      <c r="X18" s="4">
        <f t="shared" ref="X18:AO18" si="13">X13-X15</f>
        <v>1.4779977310500385</v>
      </c>
      <c r="Y18" s="4">
        <f t="shared" si="13"/>
        <v>7.7327908117499646</v>
      </c>
      <c r="Z18" s="4">
        <f t="shared" si="13"/>
        <v>5.2134604635503763</v>
      </c>
      <c r="AA18" s="4">
        <f>AA13-AA15</f>
        <v>-4.7785377446503503</v>
      </c>
      <c r="AB18" s="4">
        <f t="shared" si="13"/>
        <v>9.8000403556503102</v>
      </c>
      <c r="AC18" s="4">
        <f t="shared" si="13"/>
        <v>6.3623412227528888</v>
      </c>
      <c r="AD18" s="4">
        <f t="shared" si="13"/>
        <v>2.4553824645012128</v>
      </c>
      <c r="AE18" s="4">
        <f t="shared" si="13"/>
        <v>9.6598425802491192</v>
      </c>
      <c r="AF18" s="4">
        <f t="shared" si="13"/>
        <v>4.4516036580953369</v>
      </c>
      <c r="AG18" s="4">
        <f t="shared" si="13"/>
        <v>0.31576967396358668</v>
      </c>
      <c r="AH18" s="4">
        <f t="shared" si="13"/>
        <v>6.4465858507582823</v>
      </c>
      <c r="AI18" s="4">
        <f t="shared" si="13"/>
        <v>1.7837488137938067</v>
      </c>
      <c r="AJ18" s="4">
        <f t="shared" si="13"/>
        <v>0.54276622814879261</v>
      </c>
      <c r="AK18" s="4">
        <f t="shared" si="13"/>
        <v>-0.90495407836101549</v>
      </c>
      <c r="AL18" s="4">
        <f t="shared" si="13"/>
        <v>-1.9180659626413501</v>
      </c>
      <c r="AM18" s="4">
        <f t="shared" si="13"/>
        <v>3.6146259116296449</v>
      </c>
      <c r="AN18" s="4">
        <f t="shared" si="13"/>
        <v>3.4537904439906129</v>
      </c>
      <c r="AO18" s="4">
        <f t="shared" si="13"/>
        <v>1.8247035907841678</v>
      </c>
      <c r="AP18" s="4">
        <f t="array" ref="AP18">AVERAGE(ABS(X18:AO18))</f>
        <v>4.040944865906714</v>
      </c>
    </row>
    <row r="19" spans="1:42" s="1" customFormat="1" x14ac:dyDescent="0.25">
      <c r="A19" s="1" t="s">
        <v>28</v>
      </c>
      <c r="B19" s="1" t="s">
        <v>20</v>
      </c>
      <c r="C19" s="1">
        <f t="shared" ref="C19:T19" si="14">ABS(C16/C15)</f>
        <v>3.1365726878138395E-3</v>
      </c>
      <c r="D19" s="1">
        <f t="shared" si="14"/>
        <v>1.8439878228875849E-2</v>
      </c>
      <c r="E19" s="1">
        <f t="shared" si="14"/>
        <v>1.1343353059996925E-2</v>
      </c>
      <c r="F19" s="1">
        <f t="shared" si="14"/>
        <v>7.2325936497398421E-2</v>
      </c>
      <c r="G19" s="1">
        <f t="shared" si="14"/>
        <v>4.7069997988056778E-2</v>
      </c>
      <c r="H19" s="1">
        <f t="shared" si="14"/>
        <v>2.8751104869716548E-2</v>
      </c>
      <c r="I19" s="1">
        <f t="shared" si="14"/>
        <v>7.4085419284844632E-3</v>
      </c>
      <c r="J19" s="1">
        <f t="shared" si="14"/>
        <v>4.9751033738253986E-2</v>
      </c>
      <c r="K19" s="1">
        <f t="shared" si="14"/>
        <v>3.5214028772132241E-2</v>
      </c>
      <c r="L19" s="1">
        <f t="shared" si="14"/>
        <v>1.9781620572597934E-2</v>
      </c>
      <c r="M19" s="1">
        <f t="shared" si="14"/>
        <v>3.5725690849891953E-2</v>
      </c>
      <c r="N19" s="1">
        <f t="shared" si="14"/>
        <v>5.8272543014519347E-2</v>
      </c>
      <c r="O19" s="1">
        <f t="shared" si="14"/>
        <v>5.7290190425744854E-2</v>
      </c>
      <c r="P19" s="1">
        <f t="shared" si="14"/>
        <v>4.4112086261318621E-2</v>
      </c>
      <c r="Q19" s="1">
        <f t="shared" si="14"/>
        <v>2.8729713746598436E-2</v>
      </c>
      <c r="R19" s="1">
        <f t="shared" si="14"/>
        <v>8.5053425931493787E-2</v>
      </c>
      <c r="S19" s="1">
        <f t="shared" si="14"/>
        <v>5.1840001439301078E-2</v>
      </c>
      <c r="T19" s="1">
        <f t="shared" si="14"/>
        <v>2.6317090977785337E-2</v>
      </c>
      <c r="V19" s="1" t="s">
        <v>28</v>
      </c>
      <c r="W19" s="1" t="s">
        <v>20</v>
      </c>
      <c r="X19" s="1">
        <f>ABS(X16/X15)</f>
        <v>1.8485796940152352E-5</v>
      </c>
      <c r="Y19" s="1">
        <f t="shared" ref="Y19:AO19" si="15">ABS(Y16/Y15)</f>
        <v>1.908280242858541E-2</v>
      </c>
      <c r="Z19" s="1">
        <f t="shared" si="15"/>
        <v>9.56833706667886E-3</v>
      </c>
      <c r="AA19" s="1">
        <f t="shared" si="15"/>
        <v>5.8790872416325614E-2</v>
      </c>
      <c r="AB19" s="1">
        <f t="shared" si="15"/>
        <v>1.7251491981190744E-2</v>
      </c>
      <c r="AC19" s="1">
        <f t="shared" si="15"/>
        <v>1.286127119840798E-2</v>
      </c>
      <c r="AD19" s="1">
        <f t="shared" si="15"/>
        <v>8.2252420903583968E-3</v>
      </c>
      <c r="AE19" s="1">
        <f t="shared" si="15"/>
        <v>5.0197355672484088E-2</v>
      </c>
      <c r="AF19" s="1">
        <f t="shared" si="15"/>
        <v>2.9210146007956239E-2</v>
      </c>
      <c r="AG19" s="1">
        <f t="shared" si="15"/>
        <v>1.4328848176747632E-2</v>
      </c>
      <c r="AH19" s="1">
        <f t="shared" si="15"/>
        <v>3.8126492836087128E-2</v>
      </c>
      <c r="AI19" s="1">
        <f t="shared" si="15"/>
        <v>5.8356843306803532E-2</v>
      </c>
      <c r="AJ19" s="1">
        <f t="shared" si="15"/>
        <v>5.5675710050545196E-2</v>
      </c>
      <c r="AK19" s="1">
        <f t="shared" si="15"/>
        <v>4.2819320298006759E-2</v>
      </c>
      <c r="AL19" s="1">
        <f t="shared" si="15"/>
        <v>2.6829104347835041E-2</v>
      </c>
      <c r="AM19" s="1">
        <f t="shared" si="15"/>
        <v>8.1914196926694466E-2</v>
      </c>
      <c r="AN19" s="1">
        <f t="shared" si="15"/>
        <v>4.6349367241996862E-2</v>
      </c>
      <c r="AO19" s="1">
        <f t="shared" si="15"/>
        <v>2.5902539835405022E-2</v>
      </c>
    </row>
    <row r="20" spans="1:42" s="1" customFormat="1" ht="16.149999999999999" x14ac:dyDescent="0.3">
      <c r="A20" t="s">
        <v>31</v>
      </c>
      <c r="B20" s="1" t="s">
        <v>19</v>
      </c>
      <c r="C20" s="1">
        <f t="shared" ref="C20:T20" si="16">ABS(C17/C$15)</f>
        <v>3.1365726878138395E-3</v>
      </c>
      <c r="D20" s="1">
        <f t="shared" si="16"/>
        <v>4.6632381031660695E-2</v>
      </c>
      <c r="E20" s="1">
        <f t="shared" si="16"/>
        <v>1.1343353059996925E-2</v>
      </c>
      <c r="F20" s="1">
        <f t="shared" si="16"/>
        <v>0.14915835153031318</v>
      </c>
      <c r="G20" s="1">
        <f t="shared" si="16"/>
        <v>5.7360290515518497E-2</v>
      </c>
      <c r="H20" s="1">
        <f t="shared" si="16"/>
        <v>4.8382793430779704E-2</v>
      </c>
      <c r="I20" s="1">
        <f t="shared" si="16"/>
        <v>3.8828557144727639E-2</v>
      </c>
      <c r="J20" s="1">
        <f t="shared" si="16"/>
        <v>0.12434413533465132</v>
      </c>
      <c r="K20" s="1">
        <f t="shared" si="16"/>
        <v>0.1051142135475194</v>
      </c>
      <c r="L20" s="1">
        <f t="shared" si="16"/>
        <v>8.7888393573873166E-2</v>
      </c>
      <c r="M20" s="1">
        <f t="shared" si="16"/>
        <v>3.5725690849891953E-2</v>
      </c>
      <c r="N20" s="1">
        <f t="shared" si="16"/>
        <v>0.13541086738323324</v>
      </c>
      <c r="O20" s="1">
        <f t="shared" si="16"/>
        <v>7.2327480630013111E-2</v>
      </c>
      <c r="P20" s="1">
        <f t="shared" si="16"/>
        <v>6.3510587094805157E-2</v>
      </c>
      <c r="Q20" s="1">
        <f t="shared" si="16"/>
        <v>5.2152318672805349E-2</v>
      </c>
      <c r="R20" s="1">
        <f t="shared" si="16"/>
        <v>0.11720609649777426</v>
      </c>
      <c r="S20" s="1">
        <f t="shared" si="16"/>
        <v>9.1698762228233838E-2</v>
      </c>
      <c r="T20" s="1">
        <f t="shared" si="16"/>
        <v>6.988691674153967E-2</v>
      </c>
      <c r="W20" s="1" t="s">
        <v>19</v>
      </c>
      <c r="X20" s="1">
        <f t="shared" ref="X20:AO20" si="17">ABS(X17/X$15)</f>
        <v>1.8485796940152352E-5</v>
      </c>
      <c r="Y20" s="1">
        <f t="shared" si="17"/>
        <v>4.6396015095243992E-2</v>
      </c>
      <c r="Z20" s="1">
        <f t="shared" si="17"/>
        <v>0.45798584157914979</v>
      </c>
      <c r="AA20" s="1">
        <f t="shared" si="17"/>
        <v>0.13673069912894814</v>
      </c>
      <c r="AB20" s="1">
        <f t="shared" si="17"/>
        <v>3.3079357182343401E-2</v>
      </c>
      <c r="AC20" s="1">
        <f t="shared" si="17"/>
        <v>3.9999868846000389E-2</v>
      </c>
      <c r="AD20" s="1">
        <f t="shared" si="17"/>
        <v>4.1307872311667895E-2</v>
      </c>
      <c r="AE20" s="1">
        <f t="shared" si="17"/>
        <v>0.11991687747336575</v>
      </c>
      <c r="AF20" s="1">
        <f t="shared" si="17"/>
        <v>9.9692193185685646E-2</v>
      </c>
      <c r="AG20" s="1">
        <f t="shared" si="17"/>
        <v>8.3948625424865059E-2</v>
      </c>
      <c r="AH20" s="1">
        <f t="shared" si="17"/>
        <v>3.8126492836087128E-2</v>
      </c>
      <c r="AI20" s="1">
        <f t="shared" si="17"/>
        <v>0.13663802353604701</v>
      </c>
      <c r="AJ20" s="1">
        <f t="shared" si="17"/>
        <v>7.155203943684775E-2</v>
      </c>
      <c r="AK20" s="1">
        <f t="shared" si="17"/>
        <v>6.311327524150051E-2</v>
      </c>
      <c r="AL20" s="1">
        <f t="shared" si="17"/>
        <v>5.2087469164188396E-2</v>
      </c>
      <c r="AM20" s="1">
        <f t="shared" si="17"/>
        <v>0.11723498833105982</v>
      </c>
      <c r="AN20" s="1">
        <f t="shared" si="17"/>
        <v>8.8630880073647403E-2</v>
      </c>
      <c r="AO20" s="1">
        <f t="shared" si="17"/>
        <v>7.0161615145325804E-2</v>
      </c>
    </row>
    <row r="21" spans="1:42" s="1" customFormat="1" ht="16.149999999999999" x14ac:dyDescent="0.3">
      <c r="B21" s="1" t="s">
        <v>18</v>
      </c>
      <c r="C21" s="1">
        <f>ABS(C18/C$15)</f>
        <v>9.4485530574915969E-4</v>
      </c>
      <c r="D21" s="1">
        <f t="shared" ref="D21:T21" si="18">ABS(D18/D$15)</f>
        <v>1.129586396963124E-2</v>
      </c>
      <c r="E21" s="1">
        <f t="shared" si="18"/>
        <v>4.2192361107057944E-2</v>
      </c>
      <c r="F21" s="1">
        <f t="shared" si="18"/>
        <v>2.9139800608359738E-2</v>
      </c>
      <c r="G21" s="1">
        <f t="shared" si="18"/>
        <v>2.9163339966092262E-2</v>
      </c>
      <c r="H21" s="1">
        <f t="shared" si="18"/>
        <v>1.247962181696226E-2</v>
      </c>
      <c r="I21" s="1">
        <f t="shared" si="18"/>
        <v>8.7082239349837009E-3</v>
      </c>
      <c r="J21" s="1">
        <f t="shared" si="18"/>
        <v>2.6955404214455667E-2</v>
      </c>
      <c r="K21" s="1">
        <f t="shared" si="18"/>
        <v>2.1882998383372198E-3</v>
      </c>
      <c r="L21" s="1">
        <f t="shared" si="18"/>
        <v>1.2534269649342301E-2</v>
      </c>
      <c r="M21" s="1">
        <f t="shared" si="18"/>
        <v>5.1644443258041746E-2</v>
      </c>
      <c r="N21" s="1">
        <f t="shared" si="18"/>
        <v>1.033473405904096E-2</v>
      </c>
      <c r="O21" s="1">
        <f t="shared" si="18"/>
        <v>4.4134869482374056E-3</v>
      </c>
      <c r="P21" s="1">
        <f t="shared" si="18"/>
        <v>5.3621610406034345E-3</v>
      </c>
      <c r="Q21" s="1">
        <f t="shared" si="18"/>
        <v>1.0413359130396987E-2</v>
      </c>
      <c r="R21" s="1">
        <f t="shared" si="18"/>
        <v>1.1245680685098177E-2</v>
      </c>
      <c r="S21" s="1">
        <f t="shared" si="18"/>
        <v>4.6205271574139796E-3</v>
      </c>
      <c r="T21" s="1">
        <f t="shared" si="18"/>
        <v>1.8723866991666072E-3</v>
      </c>
      <c r="W21" s="1" t="s">
        <v>18</v>
      </c>
      <c r="X21" s="1">
        <f>ABS(X18/X$15)</f>
        <v>4.7125581611239453E-3</v>
      </c>
      <c r="Y21" s="1">
        <f t="shared" ref="Y21:AO21" si="19">ABS(Y18/Y$15)</f>
        <v>1.3636395767919168E-2</v>
      </c>
      <c r="Z21" s="1">
        <f t="shared" si="19"/>
        <v>4.1942970350317785E-2</v>
      </c>
      <c r="AA21" s="1">
        <f t="shared" si="19"/>
        <v>2.2233148698229298E-2</v>
      </c>
      <c r="AB21" s="1">
        <f t="shared" si="19"/>
        <v>5.1200197462937788E-2</v>
      </c>
      <c r="AC21" s="1">
        <f t="shared" si="19"/>
        <v>2.4501937685667278E-2</v>
      </c>
      <c r="AD21" s="1">
        <f t="shared" si="19"/>
        <v>7.3278302424442006E-3</v>
      </c>
      <c r="AE21" s="1">
        <f t="shared" si="19"/>
        <v>3.0754934449370788E-2</v>
      </c>
      <c r="AF21" s="1">
        <f t="shared" si="19"/>
        <v>1.1081287028585386E-2</v>
      </c>
      <c r="AG21" s="1">
        <f t="shared" si="19"/>
        <v>6.3510206729202007E-4</v>
      </c>
      <c r="AH21" s="1">
        <f t="shared" si="19"/>
        <v>5.4386175008004342E-2</v>
      </c>
      <c r="AI21" s="1">
        <f t="shared" si="19"/>
        <v>1.0111000372095303E-2</v>
      </c>
      <c r="AJ21" s="1">
        <f t="shared" si="19"/>
        <v>3.9292336898516201E-3</v>
      </c>
      <c r="AK21" s="1">
        <f t="shared" si="19"/>
        <v>4.8149390845299619E-3</v>
      </c>
      <c r="AL21" s="1">
        <f t="shared" si="19"/>
        <v>7.9288447555465793E-3</v>
      </c>
      <c r="AM21" s="1">
        <f t="shared" si="19"/>
        <v>1.5129531027369433E-2</v>
      </c>
      <c r="AN21" s="1">
        <f t="shared" si="19"/>
        <v>1.1547231473519855E-2</v>
      </c>
      <c r="AO21" s="1">
        <f t="shared" si="19"/>
        <v>5.0206272362181559E-3</v>
      </c>
    </row>
    <row r="23" spans="1:42" ht="16.149999999999999" x14ac:dyDescent="0.3">
      <c r="W23" s="4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abSelected="1" topLeftCell="A11" workbookViewId="0">
      <selection activeCell="C34" sqref="C34"/>
    </sheetView>
  </sheetViews>
  <sheetFormatPr defaultRowHeight="16.5" x14ac:dyDescent="0.25"/>
  <cols>
    <col min="1" max="1" width="18.75" customWidth="1"/>
    <col min="2" max="2" width="15" bestFit="1" customWidth="1"/>
    <col min="3" max="3" width="19.5" bestFit="1" customWidth="1"/>
    <col min="4" max="4" width="20.5" bestFit="1" customWidth="1"/>
    <col min="5" max="5" width="18.375" bestFit="1" customWidth="1"/>
    <col min="6" max="6" width="20.5" bestFit="1" customWidth="1"/>
    <col min="7" max="8" width="19.375" bestFit="1" customWidth="1"/>
    <col min="9" max="9" width="18.375" bestFit="1" customWidth="1"/>
    <col min="10" max="11" width="20.5" bestFit="1" customWidth="1"/>
    <col min="12" max="13" width="19.375" bestFit="1" customWidth="1"/>
    <col min="14" max="14" width="20.5" bestFit="1" customWidth="1"/>
    <col min="15" max="17" width="19.375" bestFit="1" customWidth="1"/>
    <col min="18" max="19" width="20.5" bestFit="1" customWidth="1"/>
    <col min="20" max="20" width="19.375" bestFit="1" customWidth="1"/>
  </cols>
  <sheetData>
    <row r="1" spans="1:20" ht="16.149999999999999" x14ac:dyDescent="0.3">
      <c r="A1" s="6" t="s">
        <v>32</v>
      </c>
      <c r="B1" s="6" t="s">
        <v>22</v>
      </c>
      <c r="C1" s="6" t="s">
        <v>34</v>
      </c>
      <c r="D1" s="6" t="s">
        <v>35</v>
      </c>
      <c r="E1" s="6" t="s">
        <v>36</v>
      </c>
      <c r="F1" s="6" t="s">
        <v>37</v>
      </c>
      <c r="G1" s="6" t="s">
        <v>38</v>
      </c>
      <c r="H1" s="6" t="s">
        <v>39</v>
      </c>
      <c r="I1" s="6" t="s">
        <v>40</v>
      </c>
      <c r="J1" s="6" t="s">
        <v>41</v>
      </c>
      <c r="K1" s="6" t="s">
        <v>42</v>
      </c>
      <c r="L1" s="6" t="s">
        <v>43</v>
      </c>
      <c r="M1" s="6" t="s">
        <v>44</v>
      </c>
      <c r="N1" s="6" t="s">
        <v>45</v>
      </c>
      <c r="O1" s="6" t="s">
        <v>46</v>
      </c>
      <c r="P1" s="6" t="s">
        <v>47</v>
      </c>
      <c r="Q1" s="6" t="s">
        <v>48</v>
      </c>
      <c r="R1" s="6" t="s">
        <v>49</v>
      </c>
      <c r="S1" s="6" t="s">
        <v>50</v>
      </c>
      <c r="T1" s="6" t="s">
        <v>51</v>
      </c>
    </row>
    <row r="2" spans="1:20" ht="16.149999999999999" x14ac:dyDescent="0.3">
      <c r="A2" s="7" t="s">
        <v>30</v>
      </c>
      <c r="B2" s="7" t="s">
        <v>52</v>
      </c>
      <c r="C2" s="8">
        <v>312.64587796255</v>
      </c>
      <c r="D2" s="8">
        <v>556.61328843715012</v>
      </c>
      <c r="E2" s="8">
        <v>122.88882494009958</v>
      </c>
      <c r="F2" s="8">
        <v>199.38361351100019</v>
      </c>
      <c r="G2" s="8">
        <v>182.39680584409862</v>
      </c>
      <c r="H2" s="8">
        <v>252.20115087694998</v>
      </c>
      <c r="I2" s="8">
        <v>332.59390295995229</v>
      </c>
      <c r="J2" s="8">
        <v>298.46447701730415</v>
      </c>
      <c r="K2" s="8">
        <v>387.57634810090372</v>
      </c>
      <c r="L2" s="8">
        <v>487.35983399434787</v>
      </c>
      <c r="M2" s="8">
        <v>114.29884739461669</v>
      </c>
      <c r="N2" s="8">
        <v>166.1364031743976</v>
      </c>
      <c r="O2" s="8">
        <v>130.22158720236547</v>
      </c>
      <c r="P2" s="8">
        <v>179.65640910663103</v>
      </c>
      <c r="Q2" s="8">
        <v>234.9598881078289</v>
      </c>
      <c r="R2" s="8">
        <v>218.59167930599199</v>
      </c>
      <c r="S2" s="8">
        <v>283.59576491670339</v>
      </c>
      <c r="T2" s="8">
        <v>353.87664066378994</v>
      </c>
    </row>
    <row r="3" spans="1:20" ht="16.149999999999999" x14ac:dyDescent="0.3">
      <c r="A3" s="7"/>
      <c r="B3" s="7" t="s">
        <v>53</v>
      </c>
      <c r="C3" s="8">
        <v>312.64587796255</v>
      </c>
      <c r="D3" s="8">
        <v>540.62616615469994</v>
      </c>
      <c r="E3" s="8">
        <v>122.88882494009958</v>
      </c>
      <c r="F3" s="8">
        <v>182.87013625995007</v>
      </c>
      <c r="G3" s="8">
        <v>180.42717902549953</v>
      </c>
      <c r="H3" s="8">
        <v>247.10345195180079</v>
      </c>
      <c r="I3" s="8">
        <v>322.06579957274937</v>
      </c>
      <c r="J3" s="8">
        <v>275.0354685705484</v>
      </c>
      <c r="K3" s="8">
        <v>359.49586273445107</v>
      </c>
      <c r="L3" s="8">
        <v>453.49747609489515</v>
      </c>
      <c r="M3" s="8">
        <v>114.29884739461669</v>
      </c>
      <c r="N3" s="8">
        <v>152.52791840265573</v>
      </c>
      <c r="O3" s="8">
        <v>128.14440525545569</v>
      </c>
      <c r="P3" s="8">
        <v>176.01051616070461</v>
      </c>
      <c r="Q3" s="8">
        <v>229.29372832661673</v>
      </c>
      <c r="R3" s="8">
        <v>210.91002176176761</v>
      </c>
      <c r="S3" s="8">
        <v>271.67396292998347</v>
      </c>
      <c r="T3" s="8">
        <v>338.04156393324803</v>
      </c>
    </row>
    <row r="4" spans="1:20" ht="16.149999999999999" x14ac:dyDescent="0.3">
      <c r="A4" s="7"/>
      <c r="B4" s="7" t="s">
        <v>54</v>
      </c>
      <c r="C4" s="8">
        <v>313.92593459159997</v>
      </c>
      <c r="D4" s="8">
        <v>573.47553546830011</v>
      </c>
      <c r="E4" s="8">
        <v>129.54324943285036</v>
      </c>
      <c r="F4" s="8">
        <v>208.66554578215016</v>
      </c>
      <c r="G4" s="8">
        <v>196.98834699855186</v>
      </c>
      <c r="H4" s="8">
        <v>262.90740421119807</v>
      </c>
      <c r="I4" s="8">
        <v>337.99424971695248</v>
      </c>
      <c r="J4" s="8">
        <v>322.55726501314984</v>
      </c>
      <c r="K4" s="8">
        <v>400.84353045559766</v>
      </c>
      <c r="L4" s="8">
        <v>490.9631817962121</v>
      </c>
      <c r="M4" s="8">
        <v>124.65513868070481</v>
      </c>
      <c r="N4" s="8">
        <v>178.23986916133691</v>
      </c>
      <c r="O4" s="8">
        <v>138.74504874085468</v>
      </c>
      <c r="P4" s="8">
        <v>186.93934711457757</v>
      </c>
      <c r="Q4" s="8">
        <v>239.39079543823519</v>
      </c>
      <c r="R4" s="8">
        <v>241.59868761401094</v>
      </c>
      <c r="S4" s="8">
        <v>300.48317507879932</v>
      </c>
      <c r="T4" s="8">
        <v>364.121862768391</v>
      </c>
    </row>
    <row r="5" spans="1:20" ht="16.149999999999999" x14ac:dyDescent="0.3">
      <c r="A5" s="7"/>
      <c r="B5" s="6" t="s">
        <v>29</v>
      </c>
      <c r="C5" s="6" t="s">
        <v>34</v>
      </c>
      <c r="D5" s="6" t="s">
        <v>35</v>
      </c>
      <c r="E5" s="6" t="s">
        <v>36</v>
      </c>
      <c r="F5" s="6" t="s">
        <v>37</v>
      </c>
      <c r="G5" s="6" t="s">
        <v>38</v>
      </c>
      <c r="H5" s="6" t="s">
        <v>39</v>
      </c>
      <c r="I5" s="6" t="s">
        <v>40</v>
      </c>
      <c r="J5" s="6" t="s">
        <v>41</v>
      </c>
      <c r="K5" s="6" t="s">
        <v>42</v>
      </c>
      <c r="L5" s="6" t="s">
        <v>43</v>
      </c>
      <c r="M5" s="6" t="s">
        <v>44</v>
      </c>
      <c r="N5" s="6" t="s">
        <v>45</v>
      </c>
      <c r="O5" s="6" t="s">
        <v>46</v>
      </c>
      <c r="P5" s="6" t="s">
        <v>47</v>
      </c>
      <c r="Q5" s="6" t="s">
        <v>48</v>
      </c>
      <c r="R5" s="6" t="s">
        <v>49</v>
      </c>
      <c r="S5" s="6" t="s">
        <v>50</v>
      </c>
      <c r="T5" s="6" t="s">
        <v>51</v>
      </c>
    </row>
    <row r="6" spans="1:20" ht="16.149999999999999" x14ac:dyDescent="0.3">
      <c r="A6" s="7"/>
      <c r="B6" s="7" t="s">
        <v>52</v>
      </c>
      <c r="C6" s="8">
        <v>313.6353976931</v>
      </c>
      <c r="D6" s="8">
        <v>556.24870541765006</v>
      </c>
      <c r="E6" s="8">
        <v>123.10945728029967</v>
      </c>
      <c r="F6" s="8">
        <v>202.29268480205033</v>
      </c>
      <c r="G6" s="8">
        <v>188.10425575040063</v>
      </c>
      <c r="H6" s="8">
        <v>256.32721409230095</v>
      </c>
      <c r="I6" s="8">
        <v>332.32024606700116</v>
      </c>
      <c r="J6" s="8">
        <v>298.32429139499783</v>
      </c>
      <c r="K6" s="8">
        <v>389.98824361510134</v>
      </c>
      <c r="L6" s="8">
        <v>490.07092603814624</v>
      </c>
      <c r="M6" s="8">
        <v>114.01427183635394</v>
      </c>
      <c r="N6" s="8">
        <v>166.1215311992388</v>
      </c>
      <c r="O6" s="8">
        <v>130.44460407864102</v>
      </c>
      <c r="P6" s="8">
        <v>179.8993807850525</v>
      </c>
      <c r="Q6" s="8">
        <v>235.41966431841672</v>
      </c>
      <c r="R6" s="8">
        <v>219.34167866041744</v>
      </c>
      <c r="S6" s="8">
        <v>285.23802002915909</v>
      </c>
      <c r="T6" s="8">
        <v>354.0273056947662</v>
      </c>
    </row>
    <row r="7" spans="1:20" ht="16.149999999999999" x14ac:dyDescent="0.3">
      <c r="A7" s="7"/>
      <c r="B7" s="7" t="s">
        <v>53</v>
      </c>
      <c r="C7" s="8">
        <v>313.6353976931</v>
      </c>
      <c r="D7" s="8">
        <v>540.76020218390011</v>
      </c>
      <c r="E7" s="8">
        <v>67.371704054579993</v>
      </c>
      <c r="F7" s="8">
        <v>185.5411931976499</v>
      </c>
      <c r="G7" s="8">
        <v>185.07470263534924</v>
      </c>
      <c r="H7" s="8">
        <v>249.28021965634699</v>
      </c>
      <c r="I7" s="8">
        <v>321.23503974569769</v>
      </c>
      <c r="J7" s="8">
        <v>276.42602962255103</v>
      </c>
      <c r="K7" s="8">
        <v>361.67401095990027</v>
      </c>
      <c r="L7" s="8">
        <v>455.45630975010414</v>
      </c>
      <c r="M7" s="8">
        <v>114.01427183635394</v>
      </c>
      <c r="N7" s="8">
        <v>152.31142762514943</v>
      </c>
      <c r="O7" s="8">
        <v>128.25152112709566</v>
      </c>
      <c r="P7" s="8">
        <v>176.08518979119444</v>
      </c>
      <c r="Q7" s="8">
        <v>229.30941606411281</v>
      </c>
      <c r="R7" s="8">
        <v>210.90311915724936</v>
      </c>
      <c r="S7" s="8">
        <v>272.5915700718424</v>
      </c>
      <c r="T7" s="8">
        <v>337.94172717178617</v>
      </c>
    </row>
    <row r="8" spans="1:20" ht="16.149999999999999" x14ac:dyDescent="0.3">
      <c r="A8" s="7"/>
      <c r="B8" s="7" t="s">
        <v>54</v>
      </c>
      <c r="C8" s="8">
        <v>315.10759773105002</v>
      </c>
      <c r="D8" s="8">
        <v>574.80278081174993</v>
      </c>
      <c r="E8" s="8">
        <v>129.51225046355037</v>
      </c>
      <c r="F8" s="8">
        <v>210.14998225534967</v>
      </c>
      <c r="G8" s="8">
        <v>201.20634035565033</v>
      </c>
      <c r="H8" s="8">
        <v>266.02920122275287</v>
      </c>
      <c r="I8" s="8">
        <v>337.5317124645012</v>
      </c>
      <c r="J8" s="8">
        <v>323.75066258024913</v>
      </c>
      <c r="K8" s="8">
        <v>406.1742236580954</v>
      </c>
      <c r="L8" s="8">
        <v>497.51092967396357</v>
      </c>
      <c r="M8" s="8">
        <v>124.98012585075827</v>
      </c>
      <c r="N8" s="8">
        <v>178.20039881379381</v>
      </c>
      <c r="O8" s="8">
        <v>138.67815622814879</v>
      </c>
      <c r="P8" s="8">
        <v>187.04219592163901</v>
      </c>
      <c r="Q8" s="8">
        <v>239.99182403735867</v>
      </c>
      <c r="R8" s="8">
        <v>242.52658591162964</v>
      </c>
      <c r="S8" s="8">
        <v>302.55496044399064</v>
      </c>
      <c r="T8" s="8">
        <v>365.26606359078414</v>
      </c>
    </row>
    <row r="9" spans="1:20" x14ac:dyDescent="0.25">
      <c r="A9" s="9" t="s">
        <v>26</v>
      </c>
      <c r="B9" s="9" t="s">
        <v>56</v>
      </c>
      <c r="C9" s="10">
        <v>313.62959999999998</v>
      </c>
      <c r="D9" s="10">
        <v>567.06998999999996</v>
      </c>
      <c r="E9" s="10">
        <v>124.29879</v>
      </c>
      <c r="F9" s="10">
        <v>214.92852000000002</v>
      </c>
      <c r="G9" s="10">
        <v>191.40630000000002</v>
      </c>
      <c r="H9" s="10">
        <v>259.66685999999999</v>
      </c>
      <c r="I9" s="10">
        <v>335.07632999999998</v>
      </c>
      <c r="J9" s="10">
        <v>314.09082000000001</v>
      </c>
      <c r="K9" s="10">
        <v>401.72262000000006</v>
      </c>
      <c r="L9" s="10">
        <v>497.19515999999999</v>
      </c>
      <c r="M9" s="10">
        <v>118.53353999999999</v>
      </c>
      <c r="N9" s="10">
        <v>176.41665</v>
      </c>
      <c r="O9" s="10">
        <v>138.13539</v>
      </c>
      <c r="P9" s="10">
        <v>187.94715000000002</v>
      </c>
      <c r="Q9" s="10">
        <v>241.90989000000002</v>
      </c>
      <c r="R9" s="10">
        <v>238.91195999999999</v>
      </c>
      <c r="S9" s="10">
        <v>299.10117000000002</v>
      </c>
      <c r="T9" s="10">
        <v>363.44135999999997</v>
      </c>
    </row>
    <row r="11" spans="1:20" x14ac:dyDescent="0.25">
      <c r="A11" s="7" t="s">
        <v>57</v>
      </c>
      <c r="B11" s="7" t="s">
        <v>30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6.149999999999999" x14ac:dyDescent="0.3">
      <c r="A12" s="7" t="s">
        <v>33</v>
      </c>
      <c r="B12" s="7" t="s">
        <v>52</v>
      </c>
      <c r="C12" s="8">
        <v>-0.98372203744997933</v>
      </c>
      <c r="D12" s="8">
        <v>-10.456701562849844</v>
      </c>
      <c r="E12" s="8">
        <v>-1.409965059900415</v>
      </c>
      <c r="F12" s="8">
        <v>-15.544906488999828</v>
      </c>
      <c r="G12" s="8">
        <v>-9.0094941559013932</v>
      </c>
      <c r="H12" s="8">
        <v>-7.4657091230500043</v>
      </c>
      <c r="I12" s="8">
        <v>-2.4824270400476962</v>
      </c>
      <c r="J12" s="8">
        <v>-15.62634298269586</v>
      </c>
      <c r="K12" s="8">
        <v>-14.146271899096348</v>
      </c>
      <c r="L12" s="8">
        <v>-9.8353260056521208</v>
      </c>
      <c r="M12" s="8">
        <v>-4.2346926053833016</v>
      </c>
      <c r="N12" s="8">
        <v>-10.280246825602404</v>
      </c>
      <c r="O12" s="8">
        <v>-7.9138027976345313</v>
      </c>
      <c r="P12" s="8">
        <v>-8.2907408933689908</v>
      </c>
      <c r="Q12" s="8">
        <v>-6.950001892171116</v>
      </c>
      <c r="R12" s="8">
        <v>-20.320280694008005</v>
      </c>
      <c r="S12" s="8">
        <v>-15.505405083296637</v>
      </c>
      <c r="T12" s="8">
        <v>-9.5647193362100325</v>
      </c>
    </row>
    <row r="13" spans="1:20" ht="16.149999999999999" x14ac:dyDescent="0.3">
      <c r="A13" s="7"/>
      <c r="B13" s="7" t="s">
        <v>53</v>
      </c>
      <c r="C13" s="8">
        <v>-0.98372203744997933</v>
      </c>
      <c r="D13" s="8">
        <v>-26.443823845300017</v>
      </c>
      <c r="E13" s="8">
        <v>-1.409965059900415</v>
      </c>
      <c r="F13" s="8">
        <v>-32.058383740049948</v>
      </c>
      <c r="G13" s="8">
        <v>-10.979120974500489</v>
      </c>
      <c r="H13" s="8">
        <v>-12.563408048199193</v>
      </c>
      <c r="I13" s="8">
        <v>-13.010530427250615</v>
      </c>
      <c r="J13" s="8">
        <v>-39.055351429451605</v>
      </c>
      <c r="K13" s="8">
        <v>-42.226757265548997</v>
      </c>
      <c r="L13" s="8">
        <v>-43.697683905104839</v>
      </c>
      <c r="M13" s="8">
        <v>-4.2346926053833016</v>
      </c>
      <c r="N13" s="8">
        <v>-23.888731597344275</v>
      </c>
      <c r="O13" s="8">
        <v>-9.9909847445443063</v>
      </c>
      <c r="P13" s="8">
        <v>-11.936633839295411</v>
      </c>
      <c r="Q13" s="8">
        <v>-12.616161673383289</v>
      </c>
      <c r="R13" s="8">
        <v>-28.001938238232384</v>
      </c>
      <c r="S13" s="8">
        <v>-27.42720707001655</v>
      </c>
      <c r="T13" s="8">
        <v>-25.399796066751946</v>
      </c>
    </row>
    <row r="14" spans="1:20" ht="16.149999999999999" x14ac:dyDescent="0.3">
      <c r="A14" s="7"/>
      <c r="B14" s="7" t="s">
        <v>54</v>
      </c>
      <c r="C14" s="8">
        <v>0.29633459159998665</v>
      </c>
      <c r="D14" s="8">
        <v>6.4055454683001471</v>
      </c>
      <c r="E14" s="8">
        <v>5.2444594328503626</v>
      </c>
      <c r="F14" s="8">
        <v>-6.2629742178498589</v>
      </c>
      <c r="G14" s="8">
        <v>5.5820469985518457</v>
      </c>
      <c r="H14" s="8">
        <v>3.2405442111980847</v>
      </c>
      <c r="I14" s="8">
        <v>2.9179197169524969</v>
      </c>
      <c r="J14" s="8">
        <v>8.466445013149837</v>
      </c>
      <c r="K14" s="8">
        <v>-0.8790895444024045</v>
      </c>
      <c r="L14" s="8">
        <v>-6.2319782037878895</v>
      </c>
      <c r="M14" s="8">
        <v>6.121598680704821</v>
      </c>
      <c r="N14" s="8">
        <v>1.8232191613369082</v>
      </c>
      <c r="O14" s="8">
        <v>0.60965874085468386</v>
      </c>
      <c r="P14" s="8">
        <v>-1.0078028854224499</v>
      </c>
      <c r="Q14" s="8">
        <v>-2.519094561764831</v>
      </c>
      <c r="R14" s="8">
        <v>2.6867276140109482</v>
      </c>
      <c r="S14" s="8">
        <v>1.3820050787992955</v>
      </c>
      <c r="T14" s="8">
        <v>0.68050276839102253</v>
      </c>
    </row>
    <row r="16" spans="1:20" x14ac:dyDescent="0.25">
      <c r="A16" s="7" t="s">
        <v>57</v>
      </c>
      <c r="B16" s="7" t="s">
        <v>30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16.149999999999999" x14ac:dyDescent="0.3">
      <c r="A17" s="7" t="s">
        <v>55</v>
      </c>
      <c r="B17" s="7" t="s">
        <v>52</v>
      </c>
      <c r="C17" s="8">
        <v>5.7976931000212062E-3</v>
      </c>
      <c r="D17" s="8">
        <v>-10.821284582349904</v>
      </c>
      <c r="E17" s="8">
        <v>-1.1893327197003316</v>
      </c>
      <c r="F17" s="8">
        <v>-12.635835197949689</v>
      </c>
      <c r="G17" s="8">
        <v>-3.3020442495993905</v>
      </c>
      <c r="H17" s="8">
        <v>-3.3396459076990368</v>
      </c>
      <c r="I17" s="8">
        <v>-2.7560839329988198</v>
      </c>
      <c r="J17" s="8">
        <v>-15.766528605002179</v>
      </c>
      <c r="K17" s="8">
        <v>-11.734376384898724</v>
      </c>
      <c r="L17" s="8">
        <v>-7.1242339618537471</v>
      </c>
      <c r="M17" s="8">
        <v>-4.5192681636460463</v>
      </c>
      <c r="N17" s="8">
        <v>-10.295118800761202</v>
      </c>
      <c r="O17" s="8">
        <v>-7.6907859213589802</v>
      </c>
      <c r="P17" s="8">
        <v>-8.0477692149475217</v>
      </c>
      <c r="Q17" s="8">
        <v>-6.490225681583297</v>
      </c>
      <c r="R17" s="8">
        <v>-19.57028133958255</v>
      </c>
      <c r="S17" s="8">
        <v>-13.863149970840936</v>
      </c>
      <c r="T17" s="8">
        <v>-9.4140543052337762</v>
      </c>
    </row>
    <row r="18" spans="1:20" ht="16.149999999999999" x14ac:dyDescent="0.3">
      <c r="A18" s="7"/>
      <c r="B18" s="7" t="s">
        <v>53</v>
      </c>
      <c r="C18" s="8">
        <v>5.7976931000212062E-3</v>
      </c>
      <c r="D18" s="8">
        <v>-26.309787816099856</v>
      </c>
      <c r="E18" s="8">
        <v>-56.927085945420004</v>
      </c>
      <c r="F18" s="8">
        <v>-29.387326802350117</v>
      </c>
      <c r="G18" s="8">
        <v>-6.3315973646507757</v>
      </c>
      <c r="H18" s="8">
        <v>-10.386640343652743</v>
      </c>
      <c r="I18" s="8">
        <v>-13.841290254302294</v>
      </c>
      <c r="J18" s="8">
        <v>-37.664790377448981</v>
      </c>
      <c r="K18" s="8">
        <v>-40.048609040099791</v>
      </c>
      <c r="L18" s="8">
        <v>-41.738850249895847</v>
      </c>
      <c r="M18" s="8">
        <v>-4.5192681636460463</v>
      </c>
      <c r="N18" s="8">
        <v>-24.10522237485057</v>
      </c>
      <c r="O18" s="8">
        <v>-9.883868872904344</v>
      </c>
      <c r="P18" s="8">
        <v>-11.861960208805584</v>
      </c>
      <c r="Q18" s="8">
        <v>-12.600473935887209</v>
      </c>
      <c r="R18" s="8">
        <v>-28.008840842750629</v>
      </c>
      <c r="S18" s="8">
        <v>-26.509599928157627</v>
      </c>
      <c r="T18" s="8">
        <v>-25.499632828213805</v>
      </c>
    </row>
    <row r="19" spans="1:20" ht="16.149999999999999" x14ac:dyDescent="0.3">
      <c r="A19" s="7"/>
      <c r="B19" s="7" t="s">
        <v>54</v>
      </c>
      <c r="C19" s="8">
        <v>1.4779977310500385</v>
      </c>
      <c r="D19" s="8">
        <v>7.7327908117499646</v>
      </c>
      <c r="E19" s="8">
        <v>5.2134604635503763</v>
      </c>
      <c r="F19" s="8">
        <v>-4.7785377446503503</v>
      </c>
      <c r="G19" s="8">
        <v>9.8000403556503102</v>
      </c>
      <c r="H19" s="8">
        <v>6.3623412227528888</v>
      </c>
      <c r="I19" s="8">
        <v>2.4553824645012128</v>
      </c>
      <c r="J19" s="8">
        <v>9.6598425802491192</v>
      </c>
      <c r="K19" s="8">
        <v>4.4516036580953369</v>
      </c>
      <c r="L19" s="8">
        <v>0.31576967396358668</v>
      </c>
      <c r="M19" s="8">
        <v>6.4465858507582823</v>
      </c>
      <c r="N19" s="8">
        <v>1.7837488137938067</v>
      </c>
      <c r="O19" s="8">
        <v>0.54276622814879261</v>
      </c>
      <c r="P19" s="8">
        <v>-0.90495407836101549</v>
      </c>
      <c r="Q19" s="8">
        <v>-1.9180659626413501</v>
      </c>
      <c r="R19" s="8">
        <v>3.6146259116296449</v>
      </c>
      <c r="S19" s="8">
        <v>3.4537904439906129</v>
      </c>
      <c r="T19" s="8">
        <v>1.8247035907841678</v>
      </c>
    </row>
    <row r="22" spans="1:20" ht="16.149999999999999" x14ac:dyDescent="0.3">
      <c r="A22" s="7" t="s">
        <v>67</v>
      </c>
      <c r="B22" s="6" t="s">
        <v>22</v>
      </c>
      <c r="C22" s="6" t="s">
        <v>29</v>
      </c>
      <c r="F22" s="7" t="s">
        <v>60</v>
      </c>
      <c r="G22" s="7" t="s">
        <v>61</v>
      </c>
      <c r="H22" s="7" t="s">
        <v>62</v>
      </c>
      <c r="I22" t="s">
        <v>63</v>
      </c>
      <c r="J22" s="7" t="s">
        <v>64</v>
      </c>
      <c r="K22" s="7" t="s">
        <v>65</v>
      </c>
    </row>
    <row r="23" spans="1:20" ht="16.149999999999999" x14ac:dyDescent="0.3">
      <c r="A23" s="7" t="s">
        <v>20</v>
      </c>
      <c r="B23" s="8">
        <v>9.4455975824065845</v>
      </c>
      <c r="C23" s="8">
        <v>8.2536564796170087</v>
      </c>
      <c r="F23" s="8">
        <v>9.4455975824065845</v>
      </c>
      <c r="G23" s="8">
        <v>8.2536564796170087</v>
      </c>
      <c r="H23" s="8">
        <v>20.329160698205975</v>
      </c>
      <c r="I23" s="8">
        <v>22.535035724568683</v>
      </c>
      <c r="J23" s="8">
        <v>3.4643303827737708</v>
      </c>
      <c r="K23" s="8">
        <v>4.040944865906714</v>
      </c>
    </row>
    <row r="24" spans="1:20" ht="16.149999999999999" x14ac:dyDescent="0.3">
      <c r="A24" s="7" t="s">
        <v>19</v>
      </c>
      <c r="B24" s="8">
        <v>20.329160698205975</v>
      </c>
      <c r="C24" s="8">
        <v>22.535035724568683</v>
      </c>
    </row>
    <row r="25" spans="1:20" ht="16.149999999999999" x14ac:dyDescent="0.3">
      <c r="A25" s="7" t="s">
        <v>18</v>
      </c>
      <c r="B25" s="8">
        <v>3.4643303827737708</v>
      </c>
      <c r="C25" s="8">
        <v>4.040944865906714</v>
      </c>
    </row>
    <row r="27" spans="1:20" x14ac:dyDescent="0.25">
      <c r="A27" s="7" t="s">
        <v>68</v>
      </c>
      <c r="B27" s="6" t="s">
        <v>22</v>
      </c>
      <c r="C27" s="6" t="s">
        <v>29</v>
      </c>
    </row>
    <row r="28" spans="1:20" x14ac:dyDescent="0.25">
      <c r="A28" s="7" t="s">
        <v>20</v>
      </c>
      <c r="B28" s="11">
        <f>STDEV(C12:T12)</f>
        <v>5.3147785328420767</v>
      </c>
      <c r="C28" s="11">
        <f>STDEV(C17:T17)</f>
        <v>5.2865202374378351</v>
      </c>
    </row>
    <row r="29" spans="1:20" x14ac:dyDescent="0.25">
      <c r="A29" s="7" t="s">
        <v>19</v>
      </c>
      <c r="B29" s="11">
        <f>STDEV(C13:T13)</f>
        <v>13.56503157694714</v>
      </c>
      <c r="C29" s="11">
        <f>STDEV(C18:T18)</f>
        <v>15.139520292790385</v>
      </c>
    </row>
    <row r="30" spans="1:20" x14ac:dyDescent="0.25">
      <c r="A30" s="7" t="s">
        <v>18</v>
      </c>
      <c r="B30" s="11">
        <f>STDEV(C14:T14)</f>
        <v>4.0738317761444822</v>
      </c>
      <c r="C30" s="11">
        <f>STDEV(C19:T19)</f>
        <v>3.9237779786480593</v>
      </c>
    </row>
    <row r="31" spans="1:20" x14ac:dyDescent="0.25">
      <c r="A31" s="12"/>
      <c r="B31" s="13"/>
      <c r="C31" s="13"/>
    </row>
    <row r="35" spans="1:3" x14ac:dyDescent="0.25">
      <c r="A35" s="14" t="s">
        <v>66</v>
      </c>
      <c r="B35" s="6" t="s">
        <v>22</v>
      </c>
      <c r="C35" s="6" t="s">
        <v>29</v>
      </c>
    </row>
    <row r="36" spans="1:3" x14ac:dyDescent="0.25">
      <c r="A36" s="7" t="s">
        <v>20</v>
      </c>
      <c r="B36" s="11">
        <f t="array" ref="B36">SQRT(SUMSQ(C2:T2-$C$9:$T$9) / COUNTA(C2:T2))</f>
        <v>10.765542900335813</v>
      </c>
      <c r="C36" s="11">
        <f t="array" ref="C36">SQRT(SUMSQ(C6:T6-$C$9:$T$9) / COUNTA(C6:T6))</f>
        <v>9.7214649377848055</v>
      </c>
    </row>
    <row r="37" spans="1:3" x14ac:dyDescent="0.25">
      <c r="A37" s="7" t="s">
        <v>19</v>
      </c>
      <c r="B37" s="11">
        <f t="array" ref="B37">SQRT(SUMSQ(C3:T3-$C$9:$T$9) / COUNTA(C3:T3))</f>
        <v>24.229363880657317</v>
      </c>
      <c r="C37" s="11">
        <f t="array" ref="C37">SQRT(SUMSQ(C7:T7-$C$9:$T$9) / COUNTA(C7:T7))</f>
        <v>26.912269717599134</v>
      </c>
    </row>
    <row r="38" spans="1:3" x14ac:dyDescent="0.25">
      <c r="A38" s="7" t="s">
        <v>18</v>
      </c>
      <c r="B38" s="11">
        <f t="array" ref="B38">SQRT(SUMSQ(C4:T4-$C$9:$T$9) / COUNTA(C4:T4))</f>
        <v>4.2650811787192069</v>
      </c>
      <c r="C38" s="11">
        <f t="array" ref="C38">SQRT(SUMSQ(C8:T8-$C$9:$T$9) / COUNTA(C8:T8))</f>
        <v>4.975661448635833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</dc:creator>
  <cp:lastModifiedBy>student</cp:lastModifiedBy>
  <dcterms:created xsi:type="dcterms:W3CDTF">2023-10-02T16:28:44Z</dcterms:created>
  <dcterms:modified xsi:type="dcterms:W3CDTF">2024-01-02T02:14:00Z</dcterms:modified>
</cp:coreProperties>
</file>