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404\OneDrive\桌面\計算化學\W5\"/>
    </mc:Choice>
  </mc:AlternateContent>
  <xr:revisionPtr revIDLastSave="0" documentId="13_ncr:1_{BD754EBA-9838-4135-B268-96B0B9AE2498}" xr6:coauthVersionLast="36" xr6:coauthVersionMax="36" xr10:uidLastSave="{00000000-0000-0000-0000-000000000000}"/>
  <bookViews>
    <workbookView xWindow="0" yWindow="0" windowWidth="23040" windowHeight="9000" xr2:uid="{93032ADD-0D7C-459F-A472-6FD88D2D39EE}"/>
  </bookViews>
  <sheets>
    <sheet name="工作表1" sheetId="1" r:id="rId1"/>
    <sheet name="工作表2" sheetId="2" r:id="rId2"/>
    <sheet name="工作表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E29" i="1"/>
  <c r="E30" i="1"/>
  <c r="E33" i="1"/>
  <c r="E34" i="1"/>
  <c r="E35" i="1"/>
  <c r="E28" i="1"/>
  <c r="J22" i="1" l="1"/>
  <c r="C18" i="1"/>
  <c r="B23" i="1" s="1"/>
  <c r="I18" i="1" l="1"/>
  <c r="F23" i="1" s="1"/>
  <c r="C16" i="1"/>
  <c r="B21" i="1" s="1"/>
  <c r="C17" i="1"/>
  <c r="B22" i="1" s="1"/>
  <c r="B24" i="1" l="1" a="1"/>
  <c r="B24" i="1" s="1"/>
  <c r="B25" i="1" s="1"/>
  <c r="E7" i="3" l="1"/>
  <c r="D7" i="3"/>
  <c r="C7" i="3"/>
  <c r="B7" i="3"/>
  <c r="A7" i="3"/>
  <c r="C10" i="3" l="1"/>
  <c r="C11" i="3" s="1"/>
  <c r="B10" i="3"/>
  <c r="B11" i="3" s="1"/>
  <c r="D10" i="3"/>
  <c r="D11" i="3" s="1"/>
  <c r="D18" i="1"/>
  <c r="C23" i="1" s="1"/>
  <c r="E18" i="1"/>
  <c r="D23" i="1" s="1"/>
  <c r="H18" i="1"/>
  <c r="E23" i="1" s="1"/>
  <c r="J18" i="1"/>
  <c r="G23" i="1" s="1"/>
  <c r="M18" i="1"/>
  <c r="H23" i="1" s="1"/>
  <c r="N18" i="1"/>
  <c r="I23" i="1" s="1"/>
  <c r="O18" i="1"/>
  <c r="J23" i="1" s="1"/>
  <c r="D17" i="1"/>
  <c r="C22" i="1" s="1"/>
  <c r="E17" i="1"/>
  <c r="D22" i="1" s="1"/>
  <c r="H17" i="1"/>
  <c r="E22" i="1" s="1"/>
  <c r="I17" i="1"/>
  <c r="F22" i="1" s="1"/>
  <c r="J17" i="1"/>
  <c r="G22" i="1" s="1"/>
  <c r="M17" i="1"/>
  <c r="H22" i="1" s="1"/>
  <c r="N17" i="1"/>
  <c r="I22" i="1" s="1"/>
  <c r="D16" i="1"/>
  <c r="C21" i="1" s="1"/>
  <c r="E16" i="1"/>
  <c r="D21" i="1" s="1"/>
  <c r="H16" i="1"/>
  <c r="E21" i="1" s="1"/>
  <c r="I16" i="1"/>
  <c r="F21" i="1" s="1"/>
  <c r="J16" i="1"/>
  <c r="G21" i="1" s="1"/>
  <c r="M16" i="1"/>
  <c r="H21" i="1" s="1"/>
  <c r="N16" i="1"/>
  <c r="I21" i="1" s="1"/>
  <c r="F24" i="1" l="1" a="1"/>
  <c r="F24" i="1" s="1"/>
  <c r="F25" i="1" s="1"/>
  <c r="E24" i="1" a="1"/>
  <c r="E24" i="1" s="1"/>
  <c r="E25" i="1" s="1"/>
  <c r="H24" i="1" a="1"/>
  <c r="H24" i="1" s="1"/>
  <c r="H25" i="1" s="1"/>
  <c r="G24" i="1" a="1"/>
  <c r="G24" i="1" s="1"/>
  <c r="G25" i="1" s="1"/>
  <c r="J24" i="1" a="1"/>
  <c r="J24" i="1" s="1"/>
  <c r="J25" i="1" s="1"/>
  <c r="I24" i="1" a="1"/>
  <c r="I24" i="1" s="1"/>
  <c r="I25" i="1" s="1"/>
  <c r="C24" i="1" a="1"/>
  <c r="C24" i="1" s="1"/>
  <c r="C25" i="1" s="1"/>
  <c r="D24" i="1" a="1"/>
  <c r="D24" i="1" s="1"/>
  <c r="D25" i="1" s="1"/>
</calcChain>
</file>

<file path=xl/sharedStrings.xml><?xml version="1.0" encoding="utf-8"?>
<sst xmlns="http://schemas.openxmlformats.org/spreadsheetml/2006/main" count="113" uniqueCount="46">
  <si>
    <t>He</t>
    <phoneticPr fontId="1" type="noConversion"/>
  </si>
  <si>
    <t>Ne</t>
    <phoneticPr fontId="1" type="noConversion"/>
  </si>
  <si>
    <t>Ar</t>
    <phoneticPr fontId="1" type="noConversion"/>
  </si>
  <si>
    <t>MP2</t>
    <phoneticPr fontId="1" type="noConversion"/>
  </si>
  <si>
    <t>aug-cc-pVTZ</t>
    <phoneticPr fontId="1" type="noConversion"/>
  </si>
  <si>
    <t>cc-pVTZ</t>
  </si>
  <si>
    <t>d-aug-cc-pVTZ</t>
    <phoneticPr fontId="1" type="noConversion"/>
  </si>
  <si>
    <t>Atom</t>
    <phoneticPr fontId="1" type="noConversion"/>
  </si>
  <si>
    <t>B3LYP</t>
    <phoneticPr fontId="1" type="noConversion"/>
  </si>
  <si>
    <t>M062X</t>
    <phoneticPr fontId="1" type="noConversion"/>
  </si>
  <si>
    <t>Anion</t>
    <phoneticPr fontId="1" type="noConversion"/>
  </si>
  <si>
    <t xml:space="preserve">#CISD/aug-cc-pVTZ </t>
  </si>
  <si>
    <t>H3+</t>
    <phoneticPr fontId="1" type="noConversion"/>
  </si>
  <si>
    <t>H</t>
    <phoneticPr fontId="1" type="noConversion"/>
  </si>
  <si>
    <t>H+</t>
    <phoneticPr fontId="1" type="noConversion"/>
  </si>
  <si>
    <t>H2</t>
    <phoneticPr fontId="1" type="noConversion"/>
  </si>
  <si>
    <t>H2+</t>
    <phoneticPr fontId="1" type="noConversion"/>
  </si>
  <si>
    <t>2H, H+</t>
    <phoneticPr fontId="1" type="noConversion"/>
  </si>
  <si>
    <t>H2, H+</t>
    <phoneticPr fontId="1" type="noConversion"/>
  </si>
  <si>
    <t>H2+, H</t>
    <phoneticPr fontId="1" type="noConversion"/>
  </si>
  <si>
    <t>dissociation energy</t>
    <phoneticPr fontId="1" type="noConversion"/>
  </si>
  <si>
    <t>hartree</t>
    <phoneticPr fontId="1" type="noConversion"/>
  </si>
  <si>
    <t>Exp</t>
    <phoneticPr fontId="1" type="noConversion"/>
  </si>
  <si>
    <t>M062X</t>
    <phoneticPr fontId="1" type="noConversion"/>
  </si>
  <si>
    <t>MAE</t>
    <phoneticPr fontId="1" type="noConversion"/>
  </si>
  <si>
    <t>EA</t>
    <phoneticPr fontId="1" type="noConversion"/>
  </si>
  <si>
    <t>(unit:kcal/mol)</t>
    <phoneticPr fontId="1" type="noConversion"/>
  </si>
  <si>
    <t>RMSE</t>
    <phoneticPr fontId="1" type="noConversion"/>
  </si>
  <si>
    <t>Absolute Error</t>
    <phoneticPr fontId="1" type="noConversion"/>
  </si>
  <si>
    <t>MP2/cc-pVTZ</t>
    <phoneticPr fontId="1" type="noConversion"/>
  </si>
  <si>
    <t>MP2/aug-cc-pVTZ</t>
    <phoneticPr fontId="1" type="noConversion"/>
  </si>
  <si>
    <t>MP2/d-aug-cc-pVTZ</t>
    <phoneticPr fontId="1" type="noConversion"/>
  </si>
  <si>
    <t>B3LYP/cc-pVTZ</t>
    <phoneticPr fontId="1" type="noConversion"/>
  </si>
  <si>
    <t>B3LYP/aug-cc-pVTZ</t>
    <phoneticPr fontId="1" type="noConversion"/>
  </si>
  <si>
    <t>B3LYP/d-aug-cc-pVTZ</t>
    <phoneticPr fontId="1" type="noConversion"/>
  </si>
  <si>
    <t>M062X/cc-pVTZ</t>
    <phoneticPr fontId="1" type="noConversion"/>
  </si>
  <si>
    <t>M062X/aug-cc-pVTZ</t>
    <phoneticPr fontId="1" type="noConversion"/>
  </si>
  <si>
    <t>M062X/d-aug-cc-pVTZ</t>
    <phoneticPr fontId="1" type="noConversion"/>
  </si>
  <si>
    <t>MAE</t>
    <phoneticPr fontId="1" type="noConversion"/>
  </si>
  <si>
    <t>MP2</t>
    <phoneticPr fontId="1" type="noConversion"/>
  </si>
  <si>
    <t>B3LYP</t>
    <phoneticPr fontId="1" type="noConversion"/>
  </si>
  <si>
    <t>M062X</t>
    <phoneticPr fontId="1" type="noConversion"/>
  </si>
  <si>
    <t>RMSE</t>
    <phoneticPr fontId="1" type="noConversion"/>
  </si>
  <si>
    <t>Average</t>
    <phoneticPr fontId="1" type="noConversion"/>
  </si>
  <si>
    <t>-</t>
    <phoneticPr fontId="1" type="noConversion"/>
  </si>
  <si>
    <t>unit:kcal/mol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</si>
</sst>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0" fontId="0" fillId="3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5" borderId="0" xfId="0" applyFill="1" applyBorder="1">
      <alignment vertical="center"/>
    </xf>
    <xf numFmtId="0" fontId="2" fillId="6" borderId="0" xfId="0" applyFont="1" applyFill="1" applyBorder="1">
      <alignment vertical="center"/>
    </xf>
    <xf numFmtId="0" fontId="0" fillId="7" borderId="0" xfId="0" applyFill="1" applyBorder="1">
      <alignment vertical="center"/>
    </xf>
    <xf numFmtId="0" fontId="0" fillId="8" borderId="0" xfId="0" applyFill="1" applyBorder="1">
      <alignment vertical="center"/>
    </xf>
    <xf numFmtId="0" fontId="0" fillId="9" borderId="0" xfId="0" applyFill="1" applyBorder="1">
      <alignment vertical="center"/>
    </xf>
    <xf numFmtId="0" fontId="2" fillId="10" borderId="0" xfId="0" applyFont="1" applyFill="1" applyBorder="1">
      <alignment vertical="center"/>
    </xf>
    <xf numFmtId="0" fontId="2" fillId="11" borderId="0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12" borderId="0" xfId="0" applyFill="1">
      <alignment vertical="center"/>
    </xf>
    <xf numFmtId="176" fontId="0" fillId="0" borderId="0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2" fillId="0" borderId="0" xfId="0" applyNumberFormat="1" applyFont="1" applyFill="1" applyBorder="1">
      <alignment vertical="center"/>
    </xf>
    <xf numFmtId="176" fontId="0" fillId="0" borderId="0" xfId="0" applyNumberFormat="1">
      <alignment vertical="center"/>
    </xf>
    <xf numFmtId="176" fontId="0" fillId="9" borderId="0" xfId="0" applyNumberFormat="1" applyFill="1">
      <alignment vertical="center"/>
    </xf>
    <xf numFmtId="176" fontId="0" fillId="11" borderId="0" xfId="0" applyNumberFormat="1" applyFill="1">
      <alignment vertical="center"/>
    </xf>
    <xf numFmtId="176" fontId="0" fillId="0" borderId="9" xfId="0" applyNumberFormat="1" applyBorder="1">
      <alignment vertical="center"/>
    </xf>
    <xf numFmtId="176" fontId="0" fillId="7" borderId="9" xfId="0" applyNumberFormat="1" applyFill="1" applyBorder="1">
      <alignment vertical="center"/>
    </xf>
    <xf numFmtId="176" fontId="0" fillId="9" borderId="9" xfId="0" applyNumberFormat="1" applyFill="1" applyBorder="1">
      <alignment vertical="center"/>
    </xf>
    <xf numFmtId="176" fontId="0" fillId="11" borderId="9" xfId="0" applyNumberFormat="1" applyFill="1" applyBorder="1">
      <alignment vertical="center"/>
    </xf>
    <xf numFmtId="0" fontId="0" fillId="0" borderId="0" xfId="0" applyFill="1">
      <alignment vertical="center"/>
    </xf>
    <xf numFmtId="0" fontId="0" fillId="7" borderId="9" xfId="0" applyFill="1" applyBorder="1">
      <alignment vertical="center"/>
    </xf>
    <xf numFmtId="0" fontId="0" fillId="0" borderId="6" xfId="0" applyFill="1" applyBorder="1">
      <alignment vertical="center"/>
    </xf>
    <xf numFmtId="0" fontId="0" fillId="7" borderId="2" xfId="0" applyFill="1" applyBorder="1">
      <alignment vertical="center"/>
    </xf>
    <xf numFmtId="0" fontId="0" fillId="0" borderId="4" xfId="0" applyFill="1" applyBorder="1">
      <alignment vertical="center"/>
    </xf>
    <xf numFmtId="176" fontId="0" fillId="7" borderId="0" xfId="0" applyNumberFormat="1" applyFill="1" applyBorder="1">
      <alignment vertical="center"/>
    </xf>
    <xf numFmtId="0" fontId="0" fillId="13" borderId="0" xfId="0" applyFill="1">
      <alignment vertical="center"/>
    </xf>
    <xf numFmtId="176" fontId="2" fillId="13" borderId="0" xfId="0" applyNumberFormat="1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MP2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工作表1!$C$15</c:f>
              <c:strCache>
                <c:ptCount val="1"/>
                <c:pt idx="0">
                  <c:v>cc-pVTZ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工作表1!$C$16:$C$18</c:f>
              <c:numCache>
                <c:formatCode>0.0_ </c:formatCode>
                <c:ptCount val="3"/>
                <c:pt idx="0">
                  <c:v>-394.47198724545012</c:v>
                </c:pt>
                <c:pt idx="1">
                  <c:v>-671.98624384288837</c:v>
                </c:pt>
                <c:pt idx="2">
                  <c:v>-330.72511691802902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3-4A8B-8653-76DF5CF7FA4D}"/>
            </c:ext>
          </c:extLst>
        </c:ser>
        <c:ser>
          <c:idx val="1"/>
          <c:order val="1"/>
          <c:tx>
            <c:strRef>
              <c:f>工作表1!$D$15</c:f>
              <c:strCache>
                <c:ptCount val="1"/>
                <c:pt idx="0">
                  <c:v>aug-cc-pVTZ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工作表1!$D$16:$D$18</c:f>
              <c:numCache>
                <c:formatCode>0.0_ </c:formatCode>
                <c:ptCount val="3"/>
                <c:pt idx="0">
                  <c:v>-68.34915050235</c:v>
                </c:pt>
                <c:pt idx="1">
                  <c:v>-141.29600036024542</c:v>
                </c:pt>
                <c:pt idx="2">
                  <c:v>-77.819586627279335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53-4A8B-8653-76DF5CF7FA4D}"/>
            </c:ext>
          </c:extLst>
        </c:ser>
        <c:ser>
          <c:idx val="2"/>
          <c:order val="2"/>
          <c:tx>
            <c:strRef>
              <c:f>工作表1!$E$15</c:f>
              <c:strCache>
                <c:ptCount val="1"/>
                <c:pt idx="0">
                  <c:v>d-aug-cc-pVTZ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工作表1!$E$16:$E$18</c:f>
              <c:numCache>
                <c:formatCode>0.0_ </c:formatCode>
                <c:ptCount val="3"/>
                <c:pt idx="0">
                  <c:v>-13.184162847849954</c:v>
                </c:pt>
                <c:pt idx="1">
                  <c:v>-33.407539013852414</c:v>
                </c:pt>
                <c:pt idx="2">
                  <c:v>-77.753509876946353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53-4A8B-8653-76DF5CF7FA4D}"/>
            </c:ext>
          </c:extLst>
        </c:ser>
        <c:ser>
          <c:idx val="3"/>
          <c:order val="3"/>
          <c:tx>
            <c:strRef>
              <c:f>工作表1!$B$15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工作表1!$B$16:$B$18</c:f>
              <c:numCache>
                <c:formatCode>General</c:formatCode>
                <c:ptCount val="3"/>
                <c:pt idx="0">
                  <c:v>-5</c:v>
                </c:pt>
                <c:pt idx="1">
                  <c:v>-6.9</c:v>
                </c:pt>
                <c:pt idx="2">
                  <c:v>-8.4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53-4A8B-8653-76DF5CF7F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1223264"/>
        <c:axId val="649544704"/>
      </c:barChart>
      <c:catAx>
        <c:axId val="461223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649544704"/>
        <c:crosses val="autoZero"/>
        <c:auto val="1"/>
        <c:lblAlgn val="ctr"/>
        <c:lblOffset val="100"/>
        <c:noMultiLvlLbl val="0"/>
      </c:catAx>
      <c:valAx>
        <c:axId val="64954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Energy(kcal/mol)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6122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B3LYP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工作表1!$H$15</c:f>
              <c:strCache>
                <c:ptCount val="1"/>
                <c:pt idx="0">
                  <c:v>cc-pVTZ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工作表1!$H$16:$H$18</c:f>
              <c:numCache>
                <c:formatCode>0.0_ </c:formatCode>
                <c:ptCount val="3"/>
                <c:pt idx="0">
                  <c:v>-376.7765331002002</c:v>
                </c:pt>
                <c:pt idx="1">
                  <c:v>-629.97040400614515</c:v>
                </c:pt>
                <c:pt idx="2">
                  <c:v>-302.72187797096154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B-44B3-81F2-8AC7127FA26D}"/>
            </c:ext>
          </c:extLst>
        </c:ser>
        <c:ser>
          <c:idx val="1"/>
          <c:order val="1"/>
          <c:tx>
            <c:strRef>
              <c:f>工作表1!$I$15</c:f>
              <c:strCache>
                <c:ptCount val="1"/>
                <c:pt idx="0">
                  <c:v>aug-cc-pVTZ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工作表1!$I$16:$I$18</c:f>
              <c:numCache>
                <c:formatCode>0.0_ </c:formatCode>
                <c:ptCount val="3"/>
                <c:pt idx="0">
                  <c:v>-61.858819743849864</c:v>
                </c:pt>
                <c:pt idx="1">
                  <c:v>-130.23125084864463</c:v>
                </c:pt>
                <c:pt idx="2">
                  <c:v>-72.199172288630081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0B-44B3-81F2-8AC7127FA26D}"/>
            </c:ext>
          </c:extLst>
        </c:ser>
        <c:ser>
          <c:idx val="2"/>
          <c:order val="2"/>
          <c:tx>
            <c:strRef>
              <c:f>工作表1!$J$15</c:f>
              <c:strCache>
                <c:ptCount val="1"/>
                <c:pt idx="0">
                  <c:v>d-aug-cc-pVTZ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工作表1!$J$16:$J$18</c:f>
              <c:numCache>
                <c:formatCode>0.0_ </c:formatCode>
                <c:ptCount val="3"/>
                <c:pt idx="0">
                  <c:v>-10.114574626699989</c:v>
                </c:pt>
                <c:pt idx="1">
                  <c:v>-28.41839923221448</c:v>
                </c:pt>
                <c:pt idx="2">
                  <c:v>-72.199172288701419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0B-44B3-81F2-8AC7127FA26D}"/>
            </c:ext>
          </c:extLst>
        </c:ser>
        <c:ser>
          <c:idx val="3"/>
          <c:order val="3"/>
          <c:tx>
            <c:strRef>
              <c:f>工作表1!$G$15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工作表1!$G$16:$G$18</c:f>
              <c:numCache>
                <c:formatCode>General</c:formatCode>
                <c:ptCount val="3"/>
                <c:pt idx="0">
                  <c:v>-5</c:v>
                </c:pt>
                <c:pt idx="1">
                  <c:v>-6.9</c:v>
                </c:pt>
                <c:pt idx="2">
                  <c:v>-8.4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0B-44B3-81F2-8AC7127FA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1223264"/>
        <c:axId val="649544704"/>
      </c:barChart>
      <c:catAx>
        <c:axId val="461223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649544704"/>
        <c:crosses val="autoZero"/>
        <c:auto val="1"/>
        <c:lblAlgn val="ctr"/>
        <c:lblOffset val="100"/>
        <c:noMultiLvlLbl val="0"/>
      </c:catAx>
      <c:valAx>
        <c:axId val="64954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Energy(kcal/mol)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6122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M062X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工作表1!$M$15</c:f>
              <c:strCache>
                <c:ptCount val="1"/>
                <c:pt idx="0">
                  <c:v>cc-pVTZ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工作表1!$M$16:$M$18</c:f>
              <c:numCache>
                <c:formatCode>0.0_ </c:formatCode>
                <c:ptCount val="3"/>
                <c:pt idx="0">
                  <c:v>-367.43348140374991</c:v>
                </c:pt>
                <c:pt idx="1">
                  <c:v>-634.62595973759949</c:v>
                </c:pt>
                <c:pt idx="2">
                  <c:v>-301.05627950517197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5-45CB-B4B9-4D6C80DF234B}"/>
            </c:ext>
          </c:extLst>
        </c:ser>
        <c:ser>
          <c:idx val="1"/>
          <c:order val="1"/>
          <c:tx>
            <c:strRef>
              <c:f>工作表1!$N$15</c:f>
              <c:strCache>
                <c:ptCount val="1"/>
                <c:pt idx="0">
                  <c:v>aug-cc-pVTZ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工作表1!$N$16:$N$18</c:f>
              <c:numCache>
                <c:formatCode>0.0_ </c:formatCode>
                <c:ptCount val="3"/>
                <c:pt idx="0">
                  <c:v>-62.699180466250063</c:v>
                </c:pt>
                <c:pt idx="1">
                  <c:v>-131.67376968726592</c:v>
                </c:pt>
                <c:pt idx="2">
                  <c:v>-72.818210410350957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65-45CB-B4B9-4D6C80DF234B}"/>
            </c:ext>
          </c:extLst>
        </c:ser>
        <c:ser>
          <c:idx val="2"/>
          <c:order val="2"/>
          <c:tx>
            <c:strRef>
              <c:f>工作表1!$O$15</c:f>
              <c:strCache>
                <c:ptCount val="1"/>
                <c:pt idx="0">
                  <c:v>d-aug-cc-pVTZ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工作表1!$A$16:$A$18</c:f>
              <c:strCache>
                <c:ptCount val="3"/>
                <c:pt idx="0">
                  <c:v>He</c:v>
                </c:pt>
                <c:pt idx="1">
                  <c:v>Ne</c:v>
                </c:pt>
                <c:pt idx="2">
                  <c:v>Ar</c:v>
                </c:pt>
              </c:strCache>
            </c:strRef>
          </c:cat>
          <c:val>
            <c:numRef>
              <c:f>工作表1!$O$16:$O$18</c:f>
              <c:numCache>
                <c:formatCode>0.0_ </c:formatCode>
                <c:ptCount val="3"/>
                <c:pt idx="0">
                  <c:v>0</c:v>
                </c:pt>
                <c:pt idx="1">
                  <c:v>-31.818182952245166</c:v>
                </c:pt>
                <c:pt idx="2">
                  <c:v>-72.836282683948141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65-45CB-B4B9-4D6C80DF234B}"/>
            </c:ext>
          </c:extLst>
        </c:ser>
        <c:ser>
          <c:idx val="3"/>
          <c:order val="3"/>
          <c:tx>
            <c:strRef>
              <c:f>工作表1!$L$15</c:f>
              <c:strCache>
                <c:ptCount val="1"/>
                <c:pt idx="0">
                  <c:v>Exp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工作表1!$L$16:$L$18</c:f>
              <c:numCache>
                <c:formatCode>General</c:formatCode>
                <c:ptCount val="3"/>
                <c:pt idx="0">
                  <c:v>-5</c:v>
                </c:pt>
                <c:pt idx="1">
                  <c:v>-6.9</c:v>
                </c:pt>
                <c:pt idx="2">
                  <c:v>-8.4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65-45CB-B4B9-4D6C80DF2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1223264"/>
        <c:axId val="649544704"/>
      </c:barChart>
      <c:catAx>
        <c:axId val="461223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649544704"/>
        <c:crosses val="autoZero"/>
        <c:auto val="1"/>
        <c:lblAlgn val="ctr"/>
        <c:lblOffset val="100"/>
        <c:noMultiLvlLbl val="0"/>
      </c:catAx>
      <c:valAx>
        <c:axId val="64954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Energy(kcal/mol)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6122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53788</xdr:colOff>
      <xdr:row>20</xdr:row>
      <xdr:rowOff>76200</xdr:rowOff>
    </xdr:from>
    <xdr:to>
      <xdr:col>14</xdr:col>
      <xdr:colOff>170330</xdr:colOff>
      <xdr:row>33</xdr:row>
      <xdr:rowOff>112059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DB1E8A64-E345-47B0-AB95-7FF52DD879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34</xdr:row>
      <xdr:rowOff>0</xdr:rowOff>
    </xdr:from>
    <xdr:to>
      <xdr:col>14</xdr:col>
      <xdr:colOff>116542</xdr:colOff>
      <xdr:row>47</xdr:row>
      <xdr:rowOff>57630</xdr:rowOff>
    </xdr:to>
    <xdr:graphicFrame macro="">
      <xdr:nvGraphicFramePr>
        <xdr:cNvPr id="6" name="圖表 5">
          <a:extLst>
            <a:ext uri="{FF2B5EF4-FFF2-40B4-BE49-F238E27FC236}">
              <a16:creationId xmlns:a16="http://schemas.microsoft.com/office/drawing/2014/main" id="{CAA2BA0E-C579-4666-85EF-4DA77C532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14</xdr:col>
      <xdr:colOff>116542</xdr:colOff>
      <xdr:row>61</xdr:row>
      <xdr:rowOff>68516</xdr:rowOff>
    </xdr:to>
    <xdr:graphicFrame macro="">
      <xdr:nvGraphicFramePr>
        <xdr:cNvPr id="7" name="圖表 6">
          <a:extLst>
            <a:ext uri="{FF2B5EF4-FFF2-40B4-BE49-F238E27FC236}">
              <a16:creationId xmlns:a16="http://schemas.microsoft.com/office/drawing/2014/main" id="{80A6EDBF-8040-4851-B8E4-18768372D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AB61-416D-4BBE-AF82-89ED1C90980C}">
  <dimension ref="A1:P35"/>
  <sheetViews>
    <sheetView tabSelected="1" topLeftCell="A7" zoomScale="70" zoomScaleNormal="70" workbookViewId="0">
      <selection activeCell="Q16" sqref="Q16"/>
    </sheetView>
  </sheetViews>
  <sheetFormatPr defaultRowHeight="16.2" x14ac:dyDescent="0.3"/>
  <cols>
    <col min="1" max="1" width="13.6640625" customWidth="1"/>
    <col min="2" max="2" width="14.21875" customWidth="1"/>
    <col min="3" max="3" width="17.6640625" customWidth="1"/>
    <col min="4" max="4" width="19.33203125" customWidth="1"/>
    <col min="5" max="5" width="15.5546875" customWidth="1"/>
    <col min="6" max="6" width="19.88671875" customWidth="1"/>
    <col min="7" max="7" width="21.109375" customWidth="1"/>
    <col min="8" max="8" width="16.33203125" customWidth="1"/>
    <col min="9" max="9" width="19.88671875" customWidth="1"/>
    <col min="10" max="10" width="21.6640625" customWidth="1"/>
    <col min="11" max="11" width="19.109375" customWidth="1"/>
    <col min="12" max="12" width="10.21875" customWidth="1"/>
    <col min="13" max="13" width="13.5546875" customWidth="1"/>
    <col min="14" max="14" width="12.77734375" customWidth="1"/>
    <col min="15" max="15" width="14.21875" customWidth="1"/>
  </cols>
  <sheetData>
    <row r="1" spans="1:16" x14ac:dyDescent="0.3">
      <c r="A1" t="s">
        <v>7</v>
      </c>
      <c r="B1" t="s">
        <v>3</v>
      </c>
      <c r="E1" t="s">
        <v>8</v>
      </c>
      <c r="H1" t="s">
        <v>9</v>
      </c>
    </row>
    <row r="2" spans="1:16" x14ac:dyDescent="0.3">
      <c r="B2" t="s">
        <v>5</v>
      </c>
      <c r="C2" t="s">
        <v>4</v>
      </c>
      <c r="D2" t="s">
        <v>6</v>
      </c>
      <c r="E2" t="s">
        <v>5</v>
      </c>
      <c r="F2" t="s">
        <v>4</v>
      </c>
      <c r="G2" t="s">
        <v>6</v>
      </c>
      <c r="H2" t="s">
        <v>5</v>
      </c>
      <c r="I2" t="s">
        <v>4</v>
      </c>
      <c r="J2" t="s">
        <v>6</v>
      </c>
    </row>
    <row r="3" spans="1:16" x14ac:dyDescent="0.3">
      <c r="A3" t="s">
        <v>0</v>
      </c>
      <c r="B3">
        <v>-2.8942909000000001</v>
      </c>
      <c r="C3">
        <v>-2.8948041999999998</v>
      </c>
      <c r="D3">
        <v>-2.8948179000000001</v>
      </c>
      <c r="E3">
        <v>-2.9145066000000002</v>
      </c>
      <c r="F3">
        <v>-2.9146937999999998</v>
      </c>
      <c r="G3">
        <v>-2.9146947000000001</v>
      </c>
      <c r="H3">
        <v>-2.9039894999999998</v>
      </c>
      <c r="I3">
        <v>-2.9040957999999999</v>
      </c>
      <c r="J3">
        <v>-2.9040957999999999</v>
      </c>
    </row>
    <row r="4" spans="1:16" x14ac:dyDescent="0.3">
      <c r="A4" t="s">
        <v>1</v>
      </c>
      <c r="B4">
        <v>-128.79618439999999</v>
      </c>
      <c r="C4">
        <v>-128.80579169999999</v>
      </c>
      <c r="D4">
        <v>-128.8063458</v>
      </c>
      <c r="E4">
        <v>-128.96185629999999</v>
      </c>
      <c r="F4">
        <v>-128.966286</v>
      </c>
      <c r="G4">
        <v>-128.96629150000001</v>
      </c>
      <c r="H4">
        <v>-128.92656239999999</v>
      </c>
      <c r="I4">
        <v>-128.92925500000001</v>
      </c>
      <c r="J4">
        <v>-128.9292615</v>
      </c>
    </row>
    <row r="5" spans="1:16" x14ac:dyDescent="0.3">
      <c r="A5" t="s">
        <v>2</v>
      </c>
      <c r="B5">
        <v>-527.01904290000004</v>
      </c>
      <c r="C5">
        <v>-527.02428320000001</v>
      </c>
      <c r="D5">
        <v>-527.02540620000002</v>
      </c>
      <c r="E5">
        <v>-527.55937159999996</v>
      </c>
      <c r="F5">
        <v>-527.56000210000002</v>
      </c>
      <c r="G5">
        <v>-527.56000200000005</v>
      </c>
      <c r="H5">
        <v>-527.53211060000001</v>
      </c>
      <c r="I5">
        <v>-527.53250379999997</v>
      </c>
      <c r="J5">
        <v>-527.53258989999995</v>
      </c>
    </row>
    <row r="7" spans="1:16" x14ac:dyDescent="0.3">
      <c r="A7" t="s">
        <v>10</v>
      </c>
      <c r="B7" t="s">
        <v>3</v>
      </c>
      <c r="E7" t="s">
        <v>8</v>
      </c>
      <c r="H7" t="s">
        <v>9</v>
      </c>
    </row>
    <row r="8" spans="1:16" x14ac:dyDescent="0.3">
      <c r="B8" t="s">
        <v>5</v>
      </c>
      <c r="C8" t="s">
        <v>4</v>
      </c>
      <c r="D8" t="s">
        <v>6</v>
      </c>
      <c r="E8" t="s">
        <v>5</v>
      </c>
      <c r="F8" t="s">
        <v>4</v>
      </c>
      <c r="G8" t="s">
        <v>6</v>
      </c>
      <c r="H8" t="s">
        <v>5</v>
      </c>
      <c r="I8" t="s">
        <v>4</v>
      </c>
      <c r="J8" t="s">
        <v>6</v>
      </c>
    </row>
    <row r="9" spans="1:16" x14ac:dyDescent="0.3">
      <c r="A9" t="s">
        <v>0</v>
      </c>
      <c r="B9">
        <v>-2.2656597999999999</v>
      </c>
      <c r="C9">
        <v>-2.7858828999999998</v>
      </c>
      <c r="D9">
        <v>-2.8738076000000001</v>
      </c>
      <c r="E9">
        <v>-2.3140749999999999</v>
      </c>
      <c r="F9">
        <v>-2.8161155</v>
      </c>
      <c r="G9">
        <v>-2.8985761000000001</v>
      </c>
      <c r="H9">
        <v>-2.3184469999999999</v>
      </c>
      <c r="I9">
        <v>-2.8041782999999998</v>
      </c>
      <c r="J9" s="36">
        <v>-5.2626254000000001</v>
      </c>
    </row>
    <row r="10" spans="1:16" x14ac:dyDescent="0.3">
      <c r="A10" t="s">
        <v>1</v>
      </c>
      <c r="B10">
        <v>-127.72530620000001</v>
      </c>
      <c r="C10">
        <v>-128.58062219999999</v>
      </c>
      <c r="D10">
        <v>-128.7531075</v>
      </c>
      <c r="E10">
        <v>-127.9579346</v>
      </c>
      <c r="F10">
        <v>-128.75874930000001</v>
      </c>
      <c r="G10">
        <v>-128.92100389999999</v>
      </c>
      <c r="H10">
        <v>-127.9152216</v>
      </c>
      <c r="I10">
        <v>-128.71941949999999</v>
      </c>
      <c r="J10">
        <v>-128.878556</v>
      </c>
    </row>
    <row r="11" spans="1:16" x14ac:dyDescent="0.3">
      <c r="A11" t="s">
        <v>2</v>
      </c>
      <c r="B11">
        <v>-526.4919989</v>
      </c>
      <c r="C11">
        <v>-526.90026980000005</v>
      </c>
      <c r="D11">
        <v>-526.90149810000003</v>
      </c>
      <c r="E11">
        <v>-527.07695360000002</v>
      </c>
      <c r="F11">
        <v>-527.44494540000005</v>
      </c>
      <c r="G11">
        <v>-527.44494529999997</v>
      </c>
      <c r="H11">
        <v>-527.05234689999997</v>
      </c>
      <c r="I11">
        <v>-527.41646060000005</v>
      </c>
      <c r="J11">
        <v>-527.41651790000003</v>
      </c>
    </row>
    <row r="12" spans="1:16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3">
      <c r="A13" s="4"/>
      <c r="B13" s="4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16" x14ac:dyDescent="0.3">
      <c r="A14" s="2" t="s">
        <v>25</v>
      </c>
      <c r="B14" s="2"/>
      <c r="C14" s="2" t="s">
        <v>3</v>
      </c>
      <c r="D14" s="2"/>
      <c r="E14" s="2"/>
      <c r="F14" s="2" t="s">
        <v>25</v>
      </c>
      <c r="G14" s="2"/>
      <c r="H14" s="2" t="s">
        <v>8</v>
      </c>
      <c r="I14" s="2"/>
      <c r="J14" s="2"/>
      <c r="K14" s="2" t="s">
        <v>25</v>
      </c>
      <c r="L14" s="2"/>
      <c r="M14" s="6" t="s">
        <v>23</v>
      </c>
      <c r="N14" s="6"/>
      <c r="O14" s="6"/>
      <c r="P14" s="2"/>
    </row>
    <row r="15" spans="1:16" x14ac:dyDescent="0.3">
      <c r="A15" s="4" t="s">
        <v>26</v>
      </c>
      <c r="B15" s="2" t="s">
        <v>22</v>
      </c>
      <c r="C15" s="2" t="s">
        <v>5</v>
      </c>
      <c r="D15" s="2" t="s">
        <v>4</v>
      </c>
      <c r="E15" s="2" t="s">
        <v>6</v>
      </c>
      <c r="F15" s="4" t="s">
        <v>26</v>
      </c>
      <c r="G15" s="2" t="s">
        <v>22</v>
      </c>
      <c r="H15" s="2" t="s">
        <v>5</v>
      </c>
      <c r="I15" s="2" t="s">
        <v>4</v>
      </c>
      <c r="J15" s="2" t="s">
        <v>6</v>
      </c>
      <c r="K15" s="4" t="s">
        <v>26</v>
      </c>
      <c r="L15" s="2" t="s">
        <v>22</v>
      </c>
      <c r="M15" s="6" t="s">
        <v>5</v>
      </c>
      <c r="N15" s="6" t="s">
        <v>4</v>
      </c>
      <c r="O15" s="6" t="s">
        <v>6</v>
      </c>
      <c r="P15" s="2"/>
    </row>
    <row r="16" spans="1:16" x14ac:dyDescent="0.3">
      <c r="A16" s="2" t="s">
        <v>0</v>
      </c>
      <c r="B16" s="2">
        <v>-5</v>
      </c>
      <c r="C16" s="18">
        <f t="shared" ref="C16:E18" si="0">(B3-B9)*627.5095</f>
        <v>-394.47198724545012</v>
      </c>
      <c r="D16" s="18">
        <f t="shared" si="0"/>
        <v>-68.34915050235</v>
      </c>
      <c r="E16" s="18">
        <f t="shared" si="0"/>
        <v>-13.184162847849954</v>
      </c>
      <c r="F16" s="2" t="s">
        <v>0</v>
      </c>
      <c r="G16" s="2">
        <v>-5</v>
      </c>
      <c r="H16" s="18">
        <f t="shared" ref="H16:J18" si="1">(E3-E9)*627.5095</f>
        <v>-376.7765331002002</v>
      </c>
      <c r="I16" s="18">
        <f t="shared" si="1"/>
        <v>-61.858819743849864</v>
      </c>
      <c r="J16" s="18">
        <f t="shared" si="1"/>
        <v>-10.114574626699989</v>
      </c>
      <c r="K16" s="6" t="s">
        <v>0</v>
      </c>
      <c r="L16" s="6">
        <v>-5</v>
      </c>
      <c r="M16" s="22">
        <f t="shared" ref="M16:N18" si="2">(H3-H9)*627.5095</f>
        <v>-367.43348140374991</v>
      </c>
      <c r="N16" s="22">
        <f t="shared" si="2"/>
        <v>-62.699180466250063</v>
      </c>
      <c r="O16" s="37" t="s">
        <v>44</v>
      </c>
      <c r="P16" s="2"/>
    </row>
    <row r="17" spans="1:16" x14ac:dyDescent="0.3">
      <c r="A17" s="2" t="s">
        <v>1</v>
      </c>
      <c r="B17" s="2">
        <v>-6.9</v>
      </c>
      <c r="C17" s="18">
        <f t="shared" si="0"/>
        <v>-671.98624384288837</v>
      </c>
      <c r="D17" s="18">
        <f t="shared" si="0"/>
        <v>-141.29600036024542</v>
      </c>
      <c r="E17" s="18">
        <f t="shared" si="0"/>
        <v>-33.407539013852414</v>
      </c>
      <c r="F17" s="2" t="s">
        <v>1</v>
      </c>
      <c r="G17" s="2">
        <v>-6.9</v>
      </c>
      <c r="H17" s="18">
        <f t="shared" si="1"/>
        <v>-629.97040400614515</v>
      </c>
      <c r="I17" s="18">
        <f t="shared" si="1"/>
        <v>-130.23125084864463</v>
      </c>
      <c r="J17" s="18">
        <f t="shared" si="1"/>
        <v>-28.41839923221448</v>
      </c>
      <c r="K17" s="6" t="s">
        <v>1</v>
      </c>
      <c r="L17" s="6">
        <v>-6.9</v>
      </c>
      <c r="M17" s="22">
        <f t="shared" si="2"/>
        <v>-634.62595973759949</v>
      </c>
      <c r="N17" s="22">
        <f t="shared" si="2"/>
        <v>-131.67376968726592</v>
      </c>
      <c r="O17" s="22">
        <f>(J4-J10)*627.5095</f>
        <v>-31.818182952245166</v>
      </c>
      <c r="P17" s="2"/>
    </row>
    <row r="18" spans="1:16" x14ac:dyDescent="0.3">
      <c r="A18" s="2" t="s">
        <v>2</v>
      </c>
      <c r="B18" s="2">
        <v>-8.4</v>
      </c>
      <c r="C18" s="18">
        <f t="shared" si="0"/>
        <v>-330.72511691802902</v>
      </c>
      <c r="D18" s="18">
        <f t="shared" si="0"/>
        <v>-77.819586627279335</v>
      </c>
      <c r="E18" s="18">
        <f t="shared" si="0"/>
        <v>-77.753509876946353</v>
      </c>
      <c r="F18" s="2" t="s">
        <v>2</v>
      </c>
      <c r="G18" s="2">
        <v>-8.4</v>
      </c>
      <c r="H18" s="18">
        <f t="shared" si="1"/>
        <v>-302.72187797096154</v>
      </c>
      <c r="I18" s="18">
        <f t="shared" si="1"/>
        <v>-72.199172288630081</v>
      </c>
      <c r="J18" s="18">
        <f t="shared" si="1"/>
        <v>-72.199172288701419</v>
      </c>
      <c r="K18" s="6" t="s">
        <v>2</v>
      </c>
      <c r="L18" s="6">
        <v>-8.4</v>
      </c>
      <c r="M18" s="22">
        <f t="shared" si="2"/>
        <v>-301.05627950517197</v>
      </c>
      <c r="N18" s="22">
        <f t="shared" si="2"/>
        <v>-72.818210410350957</v>
      </c>
      <c r="O18" s="22">
        <f>(J5-J11)*627.5095</f>
        <v>-72.836282683948141</v>
      </c>
      <c r="P18" s="2"/>
    </row>
    <row r="19" spans="1:16" x14ac:dyDescent="0.3">
      <c r="A19" s="3"/>
      <c r="B19" s="4"/>
      <c r="G19" s="4"/>
      <c r="L19" s="4"/>
    </row>
    <row r="20" spans="1:16" x14ac:dyDescent="0.3">
      <c r="A20" s="4" t="s">
        <v>28</v>
      </c>
      <c r="B20" s="7" t="s">
        <v>29</v>
      </c>
      <c r="C20" s="5" t="s">
        <v>30</v>
      </c>
      <c r="D20" s="10" t="s">
        <v>31</v>
      </c>
      <c r="E20" s="8" t="s">
        <v>32</v>
      </c>
      <c r="F20" s="11" t="s">
        <v>33</v>
      </c>
      <c r="G20" s="12" t="s">
        <v>34</v>
      </c>
      <c r="H20" s="9" t="s">
        <v>35</v>
      </c>
      <c r="I20" s="13" t="s">
        <v>36</v>
      </c>
      <c r="J20" s="14" t="s">
        <v>37</v>
      </c>
    </row>
    <row r="21" spans="1:16" x14ac:dyDescent="0.3">
      <c r="A21" s="2" t="s">
        <v>0</v>
      </c>
      <c r="B21" s="18">
        <f>B16-C16</f>
        <v>389.47198724545012</v>
      </c>
      <c r="C21" s="18">
        <f>B16-D16</f>
        <v>63.34915050235</v>
      </c>
      <c r="D21" s="18">
        <f>B16-E16</f>
        <v>8.1841628478499544</v>
      </c>
      <c r="E21" s="23">
        <f>G16-H16</f>
        <v>371.7765331002002</v>
      </c>
      <c r="F21" s="23">
        <f>G16-I16</f>
        <v>56.858819743849864</v>
      </c>
      <c r="G21" s="23">
        <f>G16-J16</f>
        <v>5.114574626699989</v>
      </c>
      <c r="H21" s="23">
        <f>L16-M16</f>
        <v>362.43348140374991</v>
      </c>
      <c r="I21" s="23">
        <f>L16-N16</f>
        <v>57.699180466250063</v>
      </c>
      <c r="J21" s="23"/>
    </row>
    <row r="22" spans="1:16" x14ac:dyDescent="0.3">
      <c r="A22" s="2" t="s">
        <v>1</v>
      </c>
      <c r="B22" s="18">
        <f t="shared" ref="B22" si="3">B17-C17</f>
        <v>665.08624384288839</v>
      </c>
      <c r="C22" s="18">
        <f t="shared" ref="C22:C23" si="4">B17-D17</f>
        <v>134.39600036024541</v>
      </c>
      <c r="D22" s="18">
        <f t="shared" ref="D22:D23" si="5">B17-E17</f>
        <v>26.507539013852416</v>
      </c>
      <c r="E22" s="23">
        <f t="shared" ref="E22:E23" si="6">G17-H17</f>
        <v>623.07040400614517</v>
      </c>
      <c r="F22" s="23">
        <f t="shared" ref="F22:F23" si="7">G17-I17</f>
        <v>123.33125084864463</v>
      </c>
      <c r="G22" s="23">
        <f>G17-J17</f>
        <v>21.518399232214477</v>
      </c>
      <c r="H22" s="23">
        <f>L17-M17</f>
        <v>627.72595973759951</v>
      </c>
      <c r="I22" s="23">
        <f>L17-N17</f>
        <v>124.77376968726591</v>
      </c>
      <c r="J22" s="23">
        <f t="shared" ref="J22" si="8">L17-O17</f>
        <v>24.918182952245168</v>
      </c>
    </row>
    <row r="23" spans="1:16" x14ac:dyDescent="0.3">
      <c r="A23" s="2" t="s">
        <v>2</v>
      </c>
      <c r="B23" s="18">
        <f>B18-C18</f>
        <v>322.32511691802904</v>
      </c>
      <c r="C23" s="18">
        <f t="shared" si="4"/>
        <v>69.41958662727933</v>
      </c>
      <c r="D23" s="18">
        <f t="shared" si="5"/>
        <v>69.353509876946347</v>
      </c>
      <c r="E23" s="23">
        <f t="shared" si="6"/>
        <v>294.32187797096157</v>
      </c>
      <c r="F23" s="23">
        <f t="shared" si="7"/>
        <v>63.799172288630082</v>
      </c>
      <c r="G23" s="23">
        <f>G18-J18</f>
        <v>63.799172288701421</v>
      </c>
      <c r="H23" s="23">
        <f>L18-M18</f>
        <v>292.65627950517199</v>
      </c>
      <c r="I23" s="23">
        <f>L18-N18</f>
        <v>64.418210410350952</v>
      </c>
      <c r="J23" s="23">
        <f>L18-O18</f>
        <v>64.436282683948136</v>
      </c>
    </row>
    <row r="24" spans="1:16" x14ac:dyDescent="0.3">
      <c r="A24" s="31" t="s">
        <v>24</v>
      </c>
      <c r="B24" s="26">
        <f t="array" ref="B24">AVERAGE(ABS(B21:B23))</f>
        <v>458.96111600212254</v>
      </c>
      <c r="C24" s="26">
        <f t="array" ref="C24">AVERAGE(ABS(C21:C23))</f>
        <v>89.054912496624908</v>
      </c>
      <c r="D24" s="27">
        <f t="array" ref="D24">AVERAGE(ABS(D21:D23))</f>
        <v>34.681737246216237</v>
      </c>
      <c r="E24" s="26">
        <f t="array" ref="E24">AVERAGE(ABS(E21:E23))</f>
        <v>429.72293835910233</v>
      </c>
      <c r="F24" s="26">
        <f t="array" ref="F24">AVERAGE(ABS(F21:F23))</f>
        <v>81.329747627041527</v>
      </c>
      <c r="G24" s="28">
        <f t="array" ref="G24">AVERAGE(ABS(G21:G23))</f>
        <v>30.144048715871964</v>
      </c>
      <c r="H24" s="26">
        <f t="array" ref="H24">AVERAGE(ABS(H21:H23))</f>
        <v>427.60524021550714</v>
      </c>
      <c r="I24" s="26">
        <f t="array" ref="I24">AVERAGE(ABS(I21:I23))</f>
        <v>82.297053521288973</v>
      </c>
      <c r="J24" s="29">
        <f t="array" ref="J24">AVERAGE(ABS(J22:J23))</f>
        <v>44.677232818096655</v>
      </c>
    </row>
    <row r="25" spans="1:16" x14ac:dyDescent="0.3">
      <c r="A25" s="10" t="s">
        <v>27</v>
      </c>
      <c r="B25" s="18">
        <f>SQRT(SUMSQ(B21:B24)/COUNTA(B21:B24))</f>
        <v>476.59388571300849</v>
      </c>
      <c r="C25" s="18">
        <f t="shared" ref="C25:J25" si="9">SQRT(SUMSQ(C21:C24)/COUNTA(C21:C24))</f>
        <v>93.307631292253291</v>
      </c>
      <c r="D25" s="35">
        <f t="shared" si="9"/>
        <v>41.177549637995433</v>
      </c>
      <c r="E25" s="23">
        <f t="shared" si="9"/>
        <v>446.57633460493616</v>
      </c>
      <c r="F25" s="23">
        <f t="shared" si="9"/>
        <v>85.33519943778694</v>
      </c>
      <c r="G25" s="24">
        <f t="shared" si="9"/>
        <v>36.973633973540259</v>
      </c>
      <c r="H25" s="23">
        <f t="shared" si="9"/>
        <v>445.50304386291896</v>
      </c>
      <c r="I25" s="23">
        <f t="shared" si="9"/>
        <v>86.342631242054921</v>
      </c>
      <c r="J25" s="25">
        <f t="shared" si="9"/>
        <v>47.500896482942473</v>
      </c>
    </row>
    <row r="26" spans="1:16" ht="16.8" thickBot="1" x14ac:dyDescent="0.35"/>
    <row r="27" spans="1:16" x14ac:dyDescent="0.3">
      <c r="A27" s="33" t="s">
        <v>38</v>
      </c>
      <c r="B27" s="15" t="s">
        <v>5</v>
      </c>
      <c r="C27" s="15" t="s">
        <v>4</v>
      </c>
      <c r="D27" s="15" t="s">
        <v>6</v>
      </c>
      <c r="E27" s="34" t="s">
        <v>43</v>
      </c>
    </row>
    <row r="28" spans="1:16" x14ac:dyDescent="0.3">
      <c r="A28" s="16" t="s">
        <v>39</v>
      </c>
      <c r="B28" s="18">
        <v>458.96111600212254</v>
      </c>
      <c r="C28" s="18">
        <v>89.054912496624908</v>
      </c>
      <c r="D28" s="18">
        <v>34.681737246216237</v>
      </c>
      <c r="E28" s="19">
        <f>AVERAGE(B28:D28)</f>
        <v>194.23258858165457</v>
      </c>
    </row>
    <row r="29" spans="1:16" x14ac:dyDescent="0.3">
      <c r="A29" s="3" t="s">
        <v>40</v>
      </c>
      <c r="B29" s="18">
        <v>429.72293835910233</v>
      </c>
      <c r="C29" s="18">
        <v>81.329747627041527</v>
      </c>
      <c r="D29" s="18">
        <v>30.144048715871964</v>
      </c>
      <c r="E29" s="19">
        <f t="shared" ref="E29:E35" si="10">AVERAGE(B29:D29)</f>
        <v>180.39891156733859</v>
      </c>
    </row>
    <row r="30" spans="1:16" ht="16.8" thickBot="1" x14ac:dyDescent="0.35">
      <c r="A30" s="32" t="s">
        <v>41</v>
      </c>
      <c r="B30" s="20">
        <v>427.60524021550714</v>
      </c>
      <c r="C30" s="20">
        <v>82.297053521288973</v>
      </c>
      <c r="D30" s="20">
        <v>44.677232818096655</v>
      </c>
      <c r="E30" s="21">
        <f t="shared" si="10"/>
        <v>184.85984218496424</v>
      </c>
    </row>
    <row r="31" spans="1:16" ht="16.8" thickBot="1" x14ac:dyDescent="0.35">
      <c r="E31" s="23"/>
    </row>
    <row r="32" spans="1:16" x14ac:dyDescent="0.3">
      <c r="A32" s="33" t="s">
        <v>42</v>
      </c>
      <c r="B32" s="15" t="s">
        <v>5</v>
      </c>
      <c r="C32" s="15" t="s">
        <v>4</v>
      </c>
      <c r="D32" s="15" t="s">
        <v>6</v>
      </c>
      <c r="E32" s="34" t="s">
        <v>43</v>
      </c>
    </row>
    <row r="33" spans="1:5" x14ac:dyDescent="0.3">
      <c r="A33" s="16" t="s">
        <v>39</v>
      </c>
      <c r="B33" s="18">
        <v>476.59388571300849</v>
      </c>
      <c r="C33" s="18">
        <v>93.307631292253291</v>
      </c>
      <c r="D33" s="18">
        <v>41.177549637995433</v>
      </c>
      <c r="E33" s="19">
        <f t="shared" si="10"/>
        <v>203.69302221441907</v>
      </c>
    </row>
    <row r="34" spans="1:5" x14ac:dyDescent="0.3">
      <c r="A34" s="3" t="s">
        <v>40</v>
      </c>
      <c r="B34" s="18">
        <v>446.57633460493616</v>
      </c>
      <c r="C34" s="18">
        <v>85.33519943778694</v>
      </c>
      <c r="D34" s="18">
        <v>36.973633973540259</v>
      </c>
      <c r="E34" s="19">
        <f t="shared" si="10"/>
        <v>189.62838933875446</v>
      </c>
    </row>
    <row r="35" spans="1:5" ht="16.8" thickBot="1" x14ac:dyDescent="0.35">
      <c r="A35" s="32" t="s">
        <v>41</v>
      </c>
      <c r="B35" s="20">
        <v>445.50304386291896</v>
      </c>
      <c r="C35" s="20">
        <v>86.342631242054921</v>
      </c>
      <c r="D35" s="20">
        <v>47.500896482942473</v>
      </c>
      <c r="E35" s="21">
        <f t="shared" si="10"/>
        <v>193.11552386263881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5481-4FF8-43D7-87BF-801217CE9338}">
  <dimension ref="A1"/>
  <sheetViews>
    <sheetView topLeftCell="A10" workbookViewId="0">
      <selection activeCell="A26" sqref="A26"/>
    </sheetView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E145-ED8F-41FD-BDCF-C2056107F112}">
  <dimension ref="A1:E11"/>
  <sheetViews>
    <sheetView workbookViewId="0">
      <selection activeCell="A9" sqref="A9:D11"/>
    </sheetView>
  </sheetViews>
  <sheetFormatPr defaultRowHeight="16.2" x14ac:dyDescent="0.3"/>
  <cols>
    <col min="1" max="1" width="16.33203125" customWidth="1"/>
    <col min="2" max="2" width="13.109375" customWidth="1"/>
    <col min="3" max="4" width="12.6640625" customWidth="1"/>
  </cols>
  <sheetData>
    <row r="1" spans="1:5" x14ac:dyDescent="0.3">
      <c r="A1" t="s">
        <v>11</v>
      </c>
      <c r="C1" s="1" t="s">
        <v>21</v>
      </c>
    </row>
    <row r="2" spans="1:5" x14ac:dyDescent="0.3">
      <c r="A2" t="s">
        <v>12</v>
      </c>
      <c r="B2" t="s">
        <v>13</v>
      </c>
      <c r="C2" t="s">
        <v>14</v>
      </c>
      <c r="D2" t="s">
        <v>15</v>
      </c>
      <c r="E2" t="s">
        <v>16</v>
      </c>
    </row>
    <row r="3" spans="1:5" x14ac:dyDescent="0.3">
      <c r="A3">
        <v>-1.2770968</v>
      </c>
      <c r="B3">
        <v>-0.49982120000000002</v>
      </c>
      <c r="C3">
        <v>0</v>
      </c>
      <c r="D3">
        <v>-1.1726356</v>
      </c>
      <c r="E3">
        <v>-0.60230170000000005</v>
      </c>
    </row>
    <row r="5" spans="1:5" x14ac:dyDescent="0.3">
      <c r="A5" t="s">
        <v>11</v>
      </c>
      <c r="C5" s="30" t="s">
        <v>45</v>
      </c>
    </row>
    <row r="6" spans="1:5" x14ac:dyDescent="0.3">
      <c r="A6" t="s">
        <v>12</v>
      </c>
      <c r="B6" t="s">
        <v>13</v>
      </c>
      <c r="C6" t="s">
        <v>14</v>
      </c>
      <c r="D6" t="s">
        <v>15</v>
      </c>
      <c r="E6" t="s">
        <v>16</v>
      </c>
    </row>
    <row r="7" spans="1:5" x14ac:dyDescent="0.3">
      <c r="A7">
        <f>A3*627.5095</f>
        <v>-801.39037441959999</v>
      </c>
      <c r="B7">
        <f t="shared" ref="B7:E7" si="0">B3*627.5095</f>
        <v>-313.64255130140003</v>
      </c>
      <c r="C7">
        <f t="shared" si="0"/>
        <v>0</v>
      </c>
      <c r="D7">
        <f t="shared" si="0"/>
        <v>-735.8399790382</v>
      </c>
      <c r="E7">
        <f t="shared" si="0"/>
        <v>-377.95003861615004</v>
      </c>
    </row>
    <row r="9" spans="1:5" x14ac:dyDescent="0.3">
      <c r="A9" t="s">
        <v>12</v>
      </c>
      <c r="B9" t="s">
        <v>17</v>
      </c>
      <c r="C9" t="s">
        <v>18</v>
      </c>
      <c r="D9" t="s">
        <v>19</v>
      </c>
    </row>
    <row r="10" spans="1:5" x14ac:dyDescent="0.3">
      <c r="A10">
        <v>-801.39037441959999</v>
      </c>
      <c r="B10">
        <f>2*B7+C7</f>
        <v>-627.28510260280007</v>
      </c>
      <c r="C10">
        <f>D7+C7</f>
        <v>-735.8399790382</v>
      </c>
      <c r="D10">
        <f>E7+B7</f>
        <v>-691.59258991755007</v>
      </c>
    </row>
    <row r="11" spans="1:5" x14ac:dyDescent="0.3">
      <c r="A11" t="s">
        <v>20</v>
      </c>
      <c r="B11">
        <f>B10-A10</f>
        <v>174.10527181679993</v>
      </c>
      <c r="C11">
        <f>C10-A10</f>
        <v>65.550395381399994</v>
      </c>
      <c r="D11">
        <f>D10-A10</f>
        <v>109.79778450204992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YiJen</dc:creator>
  <cp:lastModifiedBy>YiJen</cp:lastModifiedBy>
  <dcterms:created xsi:type="dcterms:W3CDTF">2023-11-02T07:13:17Z</dcterms:created>
  <dcterms:modified xsi:type="dcterms:W3CDTF">2023-11-06T21:04:12Z</dcterms:modified>
</cp:coreProperties>
</file>