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/>
  <mc:AlternateContent xmlns:mc="http://schemas.openxmlformats.org/markup-compatibility/2006">
    <mc:Choice Requires="x15">
      <x15ac:absPath xmlns:x15ac="http://schemas.microsoft.com/office/spreadsheetml/2010/11/ac" url="C:\Users\Lab404\OneDrive\桌面\碩一修課\計算化學\W9\"/>
    </mc:Choice>
  </mc:AlternateContent>
  <xr:revisionPtr revIDLastSave="0" documentId="13_ncr:1_{7DC35025-6DFC-4D51-BD6F-ACF5A1A80A94}" xr6:coauthVersionLast="36" xr6:coauthVersionMax="36" xr10:uidLastSave="{00000000-0000-0000-0000-000000000000}"/>
  <bookViews>
    <workbookView showHorizontalScroll="0" showVerticalScroll="0" showSheetTabs="0" xWindow="0" yWindow="0" windowWidth="23040" windowHeight="9000" xr2:uid="{00000000-000D-0000-FFFF-FFFF00000000}"/>
  </bookViews>
  <sheets>
    <sheet name="CH4OH_rxn" sheetId="1" r:id="rId1"/>
  </sheets>
  <calcPr calcId="191029"/>
  <extLst>
    <ext uri="GoogleSheetsCustomDataVersion1">
      <go:sheetsCustomData xmlns:go="http://customooxmlschemas.google.com/" r:id="rId5" roundtripDataSignature="AMtx7mivTrm0sGqWMhWGpBhls2n1CM/krQ=="/>
    </ext>
  </extLst>
</workbook>
</file>

<file path=xl/calcChain.xml><?xml version="1.0" encoding="utf-8"?>
<calcChain xmlns="http://schemas.openxmlformats.org/spreadsheetml/2006/main">
  <c r="S36" i="1" l="1"/>
  <c r="S37" i="1"/>
  <c r="S38" i="1"/>
  <c r="S39" i="1"/>
  <c r="S40" i="1"/>
  <c r="S35" i="1"/>
  <c r="M4" i="1" l="1"/>
  <c r="M3" i="1"/>
  <c r="P45" i="1" l="1"/>
  <c r="O45" i="1"/>
  <c r="P44" i="1"/>
  <c r="O44" i="1"/>
  <c r="P43" i="1"/>
  <c r="O43" i="1"/>
  <c r="P42" i="1"/>
  <c r="O42" i="1"/>
  <c r="P41" i="1"/>
  <c r="O41" i="1"/>
  <c r="P40" i="1"/>
  <c r="O40" i="1"/>
  <c r="P39" i="1"/>
  <c r="O39" i="1"/>
  <c r="P38" i="1"/>
  <c r="O38" i="1"/>
  <c r="P37" i="1"/>
  <c r="O37" i="1"/>
  <c r="P36" i="1"/>
  <c r="O36" i="1"/>
  <c r="P35" i="1"/>
  <c r="O35" i="1"/>
  <c r="R28" i="1"/>
  <c r="Q28" i="1"/>
  <c r="T28" i="1" s="1"/>
  <c r="U28" i="1" s="1"/>
  <c r="F28" i="1"/>
  <c r="E28" i="1"/>
  <c r="H28" i="1" s="1"/>
  <c r="I28" i="1" s="1"/>
  <c r="K28" i="1" s="1"/>
  <c r="R27" i="1"/>
  <c r="Q27" i="1"/>
  <c r="T27" i="1" s="1"/>
  <c r="U27" i="1" s="1"/>
  <c r="F27" i="1"/>
  <c r="E27" i="1"/>
  <c r="H27" i="1" s="1"/>
  <c r="I27" i="1" s="1"/>
  <c r="K27" i="1" s="1"/>
  <c r="R26" i="1"/>
  <c r="Q26" i="1"/>
  <c r="T26" i="1" s="1"/>
  <c r="U26" i="1" s="1"/>
  <c r="F26" i="1"/>
  <c r="E26" i="1"/>
  <c r="H26" i="1" s="1"/>
  <c r="I26" i="1" s="1"/>
  <c r="K26" i="1" s="1"/>
  <c r="R25" i="1"/>
  <c r="Q25" i="1"/>
  <c r="T25" i="1" s="1"/>
  <c r="U25" i="1" s="1"/>
  <c r="F25" i="1"/>
  <c r="E25" i="1"/>
  <c r="H25" i="1" s="1"/>
  <c r="I25" i="1" s="1"/>
  <c r="K25" i="1" s="1"/>
  <c r="R24" i="1"/>
  <c r="Q24" i="1"/>
  <c r="T24" i="1" s="1"/>
  <c r="U24" i="1" s="1"/>
  <c r="F24" i="1"/>
  <c r="E24" i="1"/>
  <c r="H24" i="1" s="1"/>
  <c r="I24" i="1" s="1"/>
  <c r="K24" i="1" s="1"/>
  <c r="R23" i="1"/>
  <c r="Q23" i="1"/>
  <c r="T23" i="1" s="1"/>
  <c r="U23" i="1" s="1"/>
  <c r="F23" i="1"/>
  <c r="E23" i="1"/>
  <c r="R17" i="1"/>
  <c r="Q17" i="1"/>
  <c r="T17" i="1" s="1"/>
  <c r="U17" i="1" s="1"/>
  <c r="R40" i="1" s="1"/>
  <c r="R16" i="1"/>
  <c r="Q16" i="1"/>
  <c r="T16" i="1" s="1"/>
  <c r="U16" i="1" s="1"/>
  <c r="R39" i="1" s="1"/>
  <c r="R15" i="1"/>
  <c r="Q15" i="1"/>
  <c r="T15" i="1" s="1"/>
  <c r="U15" i="1" s="1"/>
  <c r="R38" i="1" s="1"/>
  <c r="R14" i="1"/>
  <c r="Q14" i="1"/>
  <c r="T14" i="1" s="1"/>
  <c r="U14" i="1" s="1"/>
  <c r="R37" i="1" s="1"/>
  <c r="R13" i="1"/>
  <c r="Q13" i="1"/>
  <c r="T13" i="1" s="1"/>
  <c r="U13" i="1" s="1"/>
  <c r="R36" i="1" s="1"/>
  <c r="R12" i="1"/>
  <c r="Q12" i="1"/>
  <c r="T12" i="1" s="1"/>
  <c r="U12" i="1" s="1"/>
  <c r="R35" i="1" s="1"/>
  <c r="D45" i="1"/>
  <c r="C45" i="1"/>
  <c r="D44" i="1"/>
  <c r="C44" i="1"/>
  <c r="D43" i="1"/>
  <c r="C43" i="1"/>
  <c r="D42" i="1"/>
  <c r="C42" i="1"/>
  <c r="D41" i="1"/>
  <c r="C41" i="1"/>
  <c r="D40" i="1"/>
  <c r="C40" i="1"/>
  <c r="D39" i="1"/>
  <c r="C39" i="1"/>
  <c r="D38" i="1"/>
  <c r="C38" i="1"/>
  <c r="D37" i="1"/>
  <c r="C37" i="1"/>
  <c r="D36" i="1"/>
  <c r="C36" i="1"/>
  <c r="D35" i="1"/>
  <c r="C35" i="1"/>
  <c r="F17" i="1"/>
  <c r="E17" i="1"/>
  <c r="H17" i="1" s="1"/>
  <c r="I17" i="1" s="1"/>
  <c r="K17" i="1" s="1"/>
  <c r="F16" i="1"/>
  <c r="E16" i="1"/>
  <c r="H16" i="1" s="1"/>
  <c r="I16" i="1" s="1"/>
  <c r="K16" i="1" s="1"/>
  <c r="F15" i="1"/>
  <c r="E15" i="1"/>
  <c r="F14" i="1"/>
  <c r="E14" i="1"/>
  <c r="H14" i="1" s="1"/>
  <c r="I14" i="1" s="1"/>
  <c r="K14" i="1" s="1"/>
  <c r="F13" i="1"/>
  <c r="E13" i="1"/>
  <c r="H13" i="1" s="1"/>
  <c r="I13" i="1" s="1"/>
  <c r="K13" i="1" s="1"/>
  <c r="F12" i="1"/>
  <c r="E12" i="1"/>
  <c r="H12" i="1" s="1"/>
  <c r="I12" i="1" s="1"/>
  <c r="K12" i="1" s="1"/>
  <c r="H23" i="1" l="1"/>
  <c r="I23" i="1" s="1"/>
  <c r="K23" i="1" s="1"/>
  <c r="J29" i="1" s="1" a="1"/>
  <c r="J29" i="1" s="1"/>
  <c r="H15" i="1"/>
  <c r="I15" i="1" s="1"/>
  <c r="K15" i="1" s="1"/>
  <c r="G42" i="1" s="1" a="1"/>
  <c r="G42" i="1" s="1"/>
  <c r="J18" i="1" l="1" a="1"/>
  <c r="J18" i="1" s="1"/>
</calcChain>
</file>

<file path=xl/sharedStrings.xml><?xml version="1.0" encoding="utf-8"?>
<sst xmlns="http://schemas.openxmlformats.org/spreadsheetml/2006/main" count="110" uniqueCount="48">
  <si>
    <t>Formula</t>
  </si>
  <si>
    <t>CH4</t>
  </si>
  <si>
    <t>OH</t>
  </si>
  <si>
    <t>TS</t>
  </si>
  <si>
    <t>values</t>
  </si>
  <si>
    <r>
      <rPr>
        <sz val="12"/>
        <color theme="1"/>
        <rFont val="Times New Roman"/>
        <family val="1"/>
      </rPr>
      <t>k</t>
    </r>
    <r>
      <rPr>
        <vertAlign val="sub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 (J K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</si>
  <si>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Times New Roman"/>
        <family val="1"/>
      </rPr>
      <t>N</t>
    </r>
    <r>
      <rPr>
        <vertAlign val="sub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 (mol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</t>
    </r>
  </si>
  <si>
    <t>h (J sec)</t>
  </si>
  <si>
    <r>
      <rPr>
        <sz val="12"/>
        <color theme="1"/>
        <rFont val="Times New Roman"/>
        <family val="1"/>
      </rPr>
      <t>R (J K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 xml:space="preserve"> mol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</t>
    </r>
  </si>
  <si>
    <t>kcal/mol</t>
  </si>
  <si>
    <t>T(K)</t>
  </si>
  <si>
    <t>1000/T</t>
  </si>
  <si>
    <t>k</t>
  </si>
  <si>
    <t>hartrees</t>
  </si>
  <si>
    <t>T</t>
  </si>
  <si>
    <t>Gibbs free Energies in MP2/6-31+G** level</t>
    <phoneticPr fontId="6" type="noConversion"/>
  </si>
  <si>
    <t>CD4</t>
    <phoneticPr fontId="6" type="noConversion"/>
  </si>
  <si>
    <t>CH4+OH→CH3+H2O</t>
    <phoneticPr fontId="6" type="noConversion"/>
  </si>
  <si>
    <t>CD4+OH→CD3+DOH</t>
    <phoneticPr fontId="6" type="noConversion"/>
  </si>
  <si>
    <t>MP2/6-31+G**</t>
  </si>
  <si>
    <t>HNC</t>
    <phoneticPr fontId="6" type="noConversion"/>
  </si>
  <si>
    <t>TS</t>
    <phoneticPr fontId="6" type="noConversion"/>
  </si>
  <si>
    <t>MP2/aug-cc-pVTZ</t>
  </si>
  <si>
    <t>H</t>
    <phoneticPr fontId="6" type="noConversion"/>
  </si>
  <si>
    <t>D</t>
    <phoneticPr fontId="6" type="noConversion"/>
  </si>
  <si>
    <t>MP2/6-31+G**</t>
    <phoneticPr fontId="6" type="noConversion"/>
  </si>
  <si>
    <t>1000/T</t>
    <phoneticPr fontId="6" type="noConversion"/>
  </si>
  <si>
    <t>實驗值</t>
    <phoneticPr fontId="6" type="noConversion"/>
  </si>
  <si>
    <t>-</t>
    <phoneticPr fontId="6" type="noConversion"/>
  </si>
  <si>
    <t>(unit: Hartress)</t>
    <phoneticPr fontId="6" type="noConversion"/>
  </si>
  <si>
    <r>
      <t>ΔV</t>
    </r>
    <r>
      <rPr>
        <sz val="12"/>
        <color theme="1"/>
        <rFont val="細明體"/>
        <family val="3"/>
        <charset val="136"/>
      </rPr>
      <t>≠</t>
    </r>
    <phoneticPr fontId="6" type="noConversion"/>
  </si>
  <si>
    <r>
      <t xml:space="preserve"> </t>
    </r>
    <r>
      <rPr>
        <sz val="12"/>
        <color theme="1"/>
        <rFont val="Calibri"/>
        <family val="2"/>
        <scheme val="minor"/>
      </rPr>
      <t>(unit: kcal/mol)</t>
    </r>
    <phoneticPr fontId="6" type="noConversion"/>
  </si>
  <si>
    <r>
      <t xml:space="preserve">HNC </t>
    </r>
    <r>
      <rPr>
        <sz val="12"/>
        <color theme="1"/>
        <rFont val="細明體"/>
        <family val="3"/>
        <charset val="136"/>
      </rPr>
      <t>→</t>
    </r>
    <r>
      <rPr>
        <sz val="12"/>
        <color theme="1"/>
        <rFont val="Times New Roman"/>
        <family val="1"/>
      </rPr>
      <t xml:space="preserve"> HCN</t>
    </r>
    <phoneticPr fontId="6" type="noConversion"/>
  </si>
  <si>
    <t>Gibbs free Energies in MP2/aug-cc-pVTZ level</t>
    <phoneticPr fontId="6" type="noConversion"/>
  </si>
  <si>
    <t>MP2/aug-cc-pVTZ</t>
    <phoneticPr fontId="6" type="noConversion"/>
  </si>
  <si>
    <t>MAE</t>
    <phoneticPr fontId="6" type="noConversion"/>
  </si>
  <si>
    <t>EXP</t>
    <phoneticPr fontId="6" type="noConversion"/>
  </si>
  <si>
    <t>MP2/aug-cc-pVTZ</t>
    <phoneticPr fontId="6" type="noConversion"/>
  </si>
  <si>
    <t>MP2/6-31+G**</t>
    <phoneticPr fontId="6" type="noConversion"/>
  </si>
  <si>
    <t>unit:kcal/mol</t>
    <phoneticPr fontId="6" type="noConversion"/>
  </si>
  <si>
    <r>
      <t>ΔG</t>
    </r>
    <r>
      <rPr>
        <b/>
        <vertAlign val="superscript"/>
        <sz val="12"/>
        <rFont val="Times New Roman"/>
        <family val="1"/>
      </rPr>
      <t>‡</t>
    </r>
  </si>
  <si>
    <r>
      <t>V</t>
    </r>
    <r>
      <rPr>
        <b/>
        <vertAlign val="subscript"/>
        <sz val="12"/>
        <rFont val="Times New Roman"/>
        <family val="1"/>
      </rPr>
      <t>R</t>
    </r>
    <r>
      <rPr>
        <b/>
        <sz val="12"/>
        <rFont val="Times New Roman"/>
        <family val="1"/>
      </rPr>
      <t xml:space="preserve"> (cm</t>
    </r>
    <r>
      <rPr>
        <b/>
        <vertAlign val="superscript"/>
        <sz val="12"/>
        <rFont val="Times New Roman"/>
        <family val="1"/>
      </rPr>
      <t>3</t>
    </r>
    <r>
      <rPr>
        <b/>
        <sz val="12"/>
        <rFont val="Times New Roman"/>
        <family val="1"/>
      </rPr>
      <t xml:space="preserve"> mol</t>
    </r>
    <r>
      <rPr>
        <b/>
        <vertAlign val="superscript"/>
        <sz val="12"/>
        <rFont val="Times New Roman"/>
        <family val="1"/>
      </rPr>
      <t>-1</t>
    </r>
    <r>
      <rPr>
        <b/>
        <sz val="12"/>
        <rFont val="Times New Roman"/>
        <family val="1"/>
      </rPr>
      <t>)</t>
    </r>
  </si>
  <si>
    <r>
      <rPr>
        <b/>
        <i/>
        <sz val="12"/>
        <rFont val="Times New Roman"/>
        <family val="1"/>
      </rPr>
      <t>ln</t>
    </r>
    <r>
      <rPr>
        <b/>
        <sz val="12"/>
        <rFont val="Times New Roman"/>
        <family val="1"/>
      </rPr>
      <t>k</t>
    </r>
  </si>
  <si>
    <r>
      <rPr>
        <b/>
        <i/>
        <sz val="12"/>
        <rFont val="Times New Roman"/>
        <family val="1"/>
      </rPr>
      <t>ln</t>
    </r>
    <r>
      <rPr>
        <b/>
        <sz val="12"/>
        <rFont val="Times New Roman"/>
        <family val="1"/>
      </rPr>
      <t>k</t>
    </r>
    <phoneticPr fontId="6" type="noConversion"/>
  </si>
  <si>
    <t>EXP(kcal/mol)</t>
    <phoneticPr fontId="6" type="noConversion"/>
  </si>
  <si>
    <t>unit(kcal/mol)</t>
    <phoneticPr fontId="6" type="noConversion"/>
  </si>
  <si>
    <t>CH4+OH→CH3+H2O</t>
    <phoneticPr fontId="6" type="noConversion"/>
  </si>
  <si>
    <t>CD4+OH→CD3+DOH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</si>
</sst>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0000_ "/>
    <numFmt numFmtId="178" formatCode="0.0E+00"/>
    <numFmt numFmtId="179" formatCode="0.0"/>
    <numFmt numFmtId="180" formatCode="0.0000000000000_ "/>
    <numFmt numFmtId="182" formatCode="0.0_);[Red]\(0.0\)"/>
  </numFmts>
  <fonts count="15" x14ac:knownFonts="1">
    <font>
      <sz val="12"/>
      <color theme="1"/>
      <name val="Calibri"/>
      <scheme val="minor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name val="Calibri"/>
      <family val="2"/>
    </font>
    <font>
      <vertAlign val="sub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9"/>
      <name val="Calibri"/>
      <family val="3"/>
      <charset val="136"/>
      <scheme val="minor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細明體"/>
      <family val="3"/>
      <charset val="136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b/>
      <vertAlign val="subscript"/>
      <sz val="12"/>
      <name val="Times New Roman"/>
      <family val="1"/>
    </font>
    <font>
      <b/>
      <i/>
      <sz val="12"/>
      <name val="Times New Roman"/>
      <family val="1"/>
    </font>
    <font>
      <b/>
      <sz val="12"/>
      <name val="細明體"/>
      <family val="3"/>
      <charset val="136"/>
    </font>
  </fonts>
  <fills count="10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7" fontId="2" fillId="0" borderId="5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80" fontId="2" fillId="0" borderId="0" xfId="0" applyNumberFormat="1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182" fontId="2" fillId="0" borderId="0" xfId="0" applyNumberFormat="1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177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1" fontId="10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7" fontId="7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178" fontId="7" fillId="0" borderId="0" xfId="0" applyNumberFormat="1" applyFont="1" applyFill="1" applyAlignment="1">
      <alignment horizontal="center" vertical="center"/>
    </xf>
    <xf numFmtId="179" fontId="7" fillId="0" borderId="0" xfId="0" applyNumberFormat="1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1" fontId="7" fillId="0" borderId="0" xfId="0" applyNumberFormat="1" applyFont="1" applyFill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2" fillId="6" borderId="2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 sz="1400" b="0" i="0" u="none" strike="noStrike" baseline="0">
                <a:effectLst/>
              </a:rPr>
              <a:t>CH4 + OH.</a:t>
            </a:r>
            <a:endParaRPr lang="zh-TW" altLang="en-US" sz="2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lineMarker"/>
        <c:varyColors val="0"/>
        <c:ser>
          <c:idx val="2"/>
          <c:order val="2"/>
          <c:tx>
            <c:strRef>
              <c:f>CH4OH_rxn!$A$33</c:f>
              <c:strCache>
                <c:ptCount val="1"/>
                <c:pt idx="0">
                  <c:v>實驗值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CH4OH_rxn!$C$35:$C$45</c:f>
              <c:numCache>
                <c:formatCode>0.0_ </c:formatCode>
                <c:ptCount val="11"/>
                <c:pt idx="0">
                  <c:v>10</c:v>
                </c:pt>
                <c:pt idx="1">
                  <c:v>6.666666666666667</c:v>
                </c:pt>
                <c:pt idx="2">
                  <c:v>5</c:v>
                </c:pt>
                <c:pt idx="3">
                  <c:v>4</c:v>
                </c:pt>
                <c:pt idx="4">
                  <c:v>3.3333333333333335</c:v>
                </c:pt>
                <c:pt idx="5">
                  <c:v>2.8571428571428572</c:v>
                </c:pt>
                <c:pt idx="6">
                  <c:v>2.5</c:v>
                </c:pt>
                <c:pt idx="7">
                  <c:v>2.2222222222222223</c:v>
                </c:pt>
                <c:pt idx="8">
                  <c:v>2</c:v>
                </c:pt>
                <c:pt idx="9">
                  <c:v>1.8181818181818181</c:v>
                </c:pt>
                <c:pt idx="10">
                  <c:v>1.6666666666666667</c:v>
                </c:pt>
              </c:numCache>
            </c:numRef>
          </c:xVal>
          <c:yVal>
            <c:numRef>
              <c:f>CH4OH_rxn!$D$35:$D$45</c:f>
              <c:numCache>
                <c:formatCode>0.0_ </c:formatCode>
                <c:ptCount val="11"/>
                <c:pt idx="0">
                  <c:v>-43.949765240373708</c:v>
                </c:pt>
                <c:pt idx="1">
                  <c:v>-38.299796526802304</c:v>
                </c:pt>
                <c:pt idx="2">
                  <c:v>-35.430374514194469</c:v>
                </c:pt>
                <c:pt idx="3">
                  <c:v>-33.81413054729137</c:v>
                </c:pt>
                <c:pt idx="4">
                  <c:v>-32.641906441280014</c:v>
                </c:pt>
                <c:pt idx="5">
                  <c:v>-31.737235850721135</c:v>
                </c:pt>
                <c:pt idx="6">
                  <c:v>-31.008013808893885</c:v>
                </c:pt>
                <c:pt idx="7">
                  <c:v>-30.401691679012426</c:v>
                </c:pt>
                <c:pt idx="8">
                  <c:v>-29.885768879508433</c:v>
                </c:pt>
                <c:pt idx="9">
                  <c:v>-29.437082369867461</c:v>
                </c:pt>
                <c:pt idx="10">
                  <c:v>-29.04201808968881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41A-491C-AF85-6A115F62D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7523935"/>
        <c:axId val="1724130319"/>
      </c:scatterChart>
      <c:scatterChart>
        <c:scatterStyle val="smoothMarker"/>
        <c:varyColors val="0"/>
        <c:ser>
          <c:idx val="0"/>
          <c:order val="0"/>
          <c:tx>
            <c:strRef>
              <c:f>CH4OH_rxn!$H$21</c:f>
              <c:strCache>
                <c:ptCount val="1"/>
                <c:pt idx="0">
                  <c:v>MP2/6-31+G**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CH4OH_rxn!$F$23:$F$28</c:f>
              <c:numCache>
                <c:formatCode>0.0_ </c:formatCode>
                <c:ptCount val="6"/>
                <c:pt idx="0">
                  <c:v>10</c:v>
                </c:pt>
                <c:pt idx="1">
                  <c:v>5</c:v>
                </c:pt>
                <c:pt idx="2">
                  <c:v>3.3333333333333335</c:v>
                </c:pt>
                <c:pt idx="3">
                  <c:v>2.5</c:v>
                </c:pt>
                <c:pt idx="4">
                  <c:v>2</c:v>
                </c:pt>
                <c:pt idx="5">
                  <c:v>1.6666666666666667</c:v>
                </c:pt>
              </c:numCache>
            </c:numRef>
          </c:xVal>
          <c:yVal>
            <c:numRef>
              <c:f>CH4OH_rxn!$I$23:$I$28</c:f>
              <c:numCache>
                <c:formatCode>0.0</c:formatCode>
                <c:ptCount val="6"/>
                <c:pt idx="0">
                  <c:v>-72.552884308611951</c:v>
                </c:pt>
                <c:pt idx="1">
                  <c:v>-49.664271227078302</c:v>
                </c:pt>
                <c:pt idx="2">
                  <c:v>-41.882745496770475</c:v>
                </c:pt>
                <c:pt idx="3">
                  <c:v>-37.84261011439083</c:v>
                </c:pt>
                <c:pt idx="4">
                  <c:v>-35.298512712749535</c:v>
                </c:pt>
                <c:pt idx="5">
                  <c:v>-33.510065991134702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41A-491C-AF85-6A115F62D18E}"/>
            </c:ext>
          </c:extLst>
        </c:ser>
        <c:ser>
          <c:idx val="1"/>
          <c:order val="1"/>
          <c:tx>
            <c:strRef>
              <c:f>CH4OH_rxn!$H$10</c:f>
              <c:strCache>
                <c:ptCount val="1"/>
                <c:pt idx="0">
                  <c:v>MP2/aug-cc-pVTZ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CH4OH_rxn!$F$12:$F$17</c:f>
              <c:numCache>
                <c:formatCode>0.0_ </c:formatCode>
                <c:ptCount val="6"/>
                <c:pt idx="0">
                  <c:v>10</c:v>
                </c:pt>
                <c:pt idx="1">
                  <c:v>5</c:v>
                </c:pt>
                <c:pt idx="2">
                  <c:v>3.3333333333333335</c:v>
                </c:pt>
                <c:pt idx="3">
                  <c:v>2.5</c:v>
                </c:pt>
                <c:pt idx="4">
                  <c:v>2</c:v>
                </c:pt>
                <c:pt idx="5">
                  <c:v>1.6666666666666667</c:v>
                </c:pt>
              </c:numCache>
            </c:numRef>
          </c:xVal>
          <c:yVal>
            <c:numRef>
              <c:f>CH4OH_rxn!$I$12:$I$17</c:f>
              <c:numCache>
                <c:formatCode>0.0</c:formatCode>
                <c:ptCount val="6"/>
                <c:pt idx="0">
                  <c:v>-56.905360551880491</c:v>
                </c:pt>
                <c:pt idx="1">
                  <c:v>-40.234703933936018</c:v>
                </c:pt>
                <c:pt idx="2">
                  <c:v>-34.524777716109426</c:v>
                </c:pt>
                <c:pt idx="3">
                  <c:v>-31.52281053454022</c:v>
                </c:pt>
                <c:pt idx="4">
                  <c:v>-29.604140394261176</c:v>
                </c:pt>
                <c:pt idx="5">
                  <c:v>-28.234224143252767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41A-491C-AF85-6A115F62D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9709167"/>
        <c:axId val="1819701263"/>
      </c:scatterChart>
      <c:valAx>
        <c:axId val="165752393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2000"/>
                  <a:t>1000/T(K</a:t>
                </a:r>
                <a:r>
                  <a:rPr lang="en-US" altLang="zh-TW" sz="2000" baseline="30000"/>
                  <a:t>-1</a:t>
                </a:r>
                <a:r>
                  <a:rPr lang="en-US" altLang="zh-TW" sz="2000"/>
                  <a:t>)</a:t>
                </a:r>
                <a:endParaRPr lang="zh-TW" altLang="en-US" sz="20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1"/>
        <c:majorTickMark val="none"/>
        <c:minorTickMark val="none"/>
        <c:tickLblPos val="nextTo"/>
        <c:crossAx val="1724130319"/>
        <c:crosses val="autoZero"/>
        <c:crossBetween val="midCat"/>
      </c:valAx>
      <c:valAx>
        <c:axId val="1724130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2000"/>
                  <a:t>lnk(cm</a:t>
                </a:r>
                <a:r>
                  <a:rPr lang="en-US" altLang="zh-TW" sz="2000" baseline="30000"/>
                  <a:t>3</a:t>
                </a:r>
                <a:r>
                  <a:rPr lang="en-US" altLang="zh-TW" sz="2000"/>
                  <a:t>molecule</a:t>
                </a:r>
                <a:r>
                  <a:rPr lang="en-US" altLang="zh-TW" sz="2000" baseline="30000"/>
                  <a:t>-1</a:t>
                </a:r>
                <a:r>
                  <a:rPr lang="en-US" altLang="zh-TW" sz="2000"/>
                  <a:t>s</a:t>
                </a:r>
                <a:r>
                  <a:rPr lang="en-US" altLang="zh-TW" sz="2000" baseline="30000"/>
                  <a:t>-1</a:t>
                </a:r>
                <a:r>
                  <a:rPr lang="en-US" altLang="zh-TW" sz="2000" b="0" i="0" u="none" strike="noStrike" baseline="0">
                    <a:effectLst/>
                  </a:rPr>
                  <a:t>)</a:t>
                </a:r>
                <a:endParaRPr lang="zh-TW" altLang="en-US" sz="2000" baseline="300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657523935"/>
        <c:crosses val="autoZero"/>
        <c:crossBetween val="midCat"/>
      </c:valAx>
      <c:valAx>
        <c:axId val="1819701263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819709167"/>
        <c:crosses val="max"/>
        <c:crossBetween val="midCat"/>
      </c:valAx>
      <c:valAx>
        <c:axId val="1819709167"/>
        <c:scaling>
          <c:orientation val="minMax"/>
        </c:scaling>
        <c:delete val="0"/>
        <c:axPos val="t"/>
        <c:numFmt formatCode="0.0_ 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819701263"/>
        <c:crosses val="max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 sz="1400" b="0" i="0" u="none" strike="noStrike" baseline="0">
                <a:effectLst/>
              </a:rPr>
              <a:t>CD4 + OH․</a:t>
            </a:r>
            <a:endParaRPr lang="zh-TW" altLang="zh-TW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CH4OH_rxn!$T$21</c:f>
              <c:strCache>
                <c:ptCount val="1"/>
                <c:pt idx="0">
                  <c:v>MP2/6-31+G**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CH4OH_rxn!$R$23:$R$28</c:f>
              <c:numCache>
                <c:formatCode>0.0_ </c:formatCode>
                <c:ptCount val="6"/>
                <c:pt idx="0">
                  <c:v>10</c:v>
                </c:pt>
                <c:pt idx="1">
                  <c:v>5</c:v>
                </c:pt>
                <c:pt idx="2">
                  <c:v>3.3333333333333335</c:v>
                </c:pt>
                <c:pt idx="3">
                  <c:v>2.5</c:v>
                </c:pt>
                <c:pt idx="4">
                  <c:v>2</c:v>
                </c:pt>
                <c:pt idx="5">
                  <c:v>1.6666666666666667</c:v>
                </c:pt>
              </c:numCache>
            </c:numRef>
          </c:xVal>
          <c:yVal>
            <c:numRef>
              <c:f>CH4OH_rxn!$U$23:$U$28</c:f>
              <c:numCache>
                <c:formatCode>0.0</c:formatCode>
                <c:ptCount val="6"/>
                <c:pt idx="0">
                  <c:v>-78.262414672306832</c:v>
                </c:pt>
                <c:pt idx="1">
                  <c:v>-52.705354048018833</c:v>
                </c:pt>
                <c:pt idx="2">
                  <c:v>-43.969081997679972</c:v>
                </c:pt>
                <c:pt idx="3">
                  <c:v>-39.424731083525195</c:v>
                </c:pt>
                <c:pt idx="4">
                  <c:v>-36.568630584584383</c:v>
                </c:pt>
                <c:pt idx="5">
                  <c:v>-34.569023872010099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81E-45CD-86EE-D4EB71891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5941103"/>
        <c:axId val="1724131151"/>
      </c:scatterChart>
      <c:valAx>
        <c:axId val="15559411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800" b="0" i="0" baseline="0">
                    <a:effectLst/>
                  </a:rPr>
                  <a:t>1000/T(K</a:t>
                </a:r>
                <a:r>
                  <a:rPr lang="en-US" altLang="zh-TW" sz="1800" b="0" i="0" baseline="30000">
                    <a:effectLst/>
                  </a:rPr>
                  <a:t>-1</a:t>
                </a:r>
                <a:r>
                  <a:rPr lang="en-US" altLang="zh-TW" sz="1800" b="0" i="0" baseline="0">
                    <a:effectLst/>
                  </a:rPr>
                  <a:t>)</a:t>
                </a:r>
                <a:endParaRPr lang="zh-TW" altLang="zh-TW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724131151"/>
        <c:crosses val="autoZero"/>
        <c:crossBetween val="midCat"/>
      </c:valAx>
      <c:valAx>
        <c:axId val="1724131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800" b="0" i="0" baseline="0">
                    <a:effectLst/>
                  </a:rPr>
                  <a:t>lnk(cm</a:t>
                </a:r>
                <a:r>
                  <a:rPr lang="en-US" altLang="zh-TW" sz="1800" b="0" i="0" baseline="30000">
                    <a:effectLst/>
                  </a:rPr>
                  <a:t>3</a:t>
                </a:r>
                <a:r>
                  <a:rPr lang="en-US" altLang="zh-TW" sz="1800" b="0" i="0" baseline="0">
                    <a:effectLst/>
                  </a:rPr>
                  <a:t>molecule</a:t>
                </a:r>
                <a:r>
                  <a:rPr lang="en-US" altLang="zh-TW" sz="1800" b="0" i="0" baseline="30000">
                    <a:effectLst/>
                  </a:rPr>
                  <a:t>-1</a:t>
                </a:r>
                <a:r>
                  <a:rPr lang="en-US" altLang="zh-TW" sz="1800" b="0" i="0" baseline="0">
                    <a:effectLst/>
                  </a:rPr>
                  <a:t>s</a:t>
                </a:r>
                <a:r>
                  <a:rPr lang="en-US" altLang="zh-TW" sz="1800" b="0" i="0" baseline="30000">
                    <a:effectLst/>
                  </a:rPr>
                  <a:t>-1</a:t>
                </a:r>
                <a:r>
                  <a:rPr lang="en-US" altLang="zh-TW" sz="1800" b="0" i="0" u="none" strike="noStrike" baseline="0">
                    <a:effectLst/>
                  </a:rPr>
                  <a:t>)</a:t>
                </a:r>
                <a:endParaRPr lang="zh-TW" altLang="zh-TW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55594110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44822</xdr:colOff>
      <xdr:row>52</xdr:row>
      <xdr:rowOff>58269</xdr:rowOff>
    </xdr:from>
    <xdr:to>
      <xdr:col>8</xdr:col>
      <xdr:colOff>161364</xdr:colOff>
      <xdr:row>75</xdr:row>
      <xdr:rowOff>44823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116D3D9E-75D9-4962-87BA-89DF960E13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612800</xdr:colOff>
      <xdr:row>52</xdr:row>
      <xdr:rowOff>76200</xdr:rowOff>
    </xdr:from>
    <xdr:to>
      <xdr:col>15</xdr:col>
      <xdr:colOff>1337022</xdr:colOff>
      <xdr:row>75</xdr:row>
      <xdr:rowOff>71718</xdr:rowOff>
    </xdr:to>
    <xdr:graphicFrame macro="">
      <xdr:nvGraphicFramePr>
        <xdr:cNvPr id="4" name="圖表 3">
          <a:extLst>
            <a:ext uri="{FF2B5EF4-FFF2-40B4-BE49-F238E27FC236}">
              <a16:creationId xmlns:a16="http://schemas.microsoft.com/office/drawing/2014/main" id="{32E3E41D-44BB-4CE4-A9DC-8617597A9C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12"/>
  <sheetViews>
    <sheetView tabSelected="1" topLeftCell="E28" zoomScale="70" zoomScaleNormal="70" workbookViewId="0">
      <selection activeCell="Q33" sqref="Q33:S40"/>
    </sheetView>
  </sheetViews>
  <sheetFormatPr defaultColWidth="11.19921875" defaultRowHeight="15" customHeight="1" x14ac:dyDescent="0.3"/>
  <cols>
    <col min="1" max="1" width="14.09765625" customWidth="1"/>
    <col min="2" max="2" width="12.5" customWidth="1"/>
    <col min="3" max="3" width="11.8984375" customWidth="1"/>
    <col min="4" max="4" width="19.8984375" customWidth="1"/>
    <col min="5" max="5" width="8.8984375" customWidth="1"/>
    <col min="6" max="6" width="12.296875" customWidth="1"/>
    <col min="7" max="7" width="16.69921875" customWidth="1"/>
    <col min="8" max="8" width="14.296875" customWidth="1"/>
    <col min="9" max="9" width="14.09765625" customWidth="1"/>
    <col min="10" max="10" width="22.5" bestFit="1" customWidth="1"/>
    <col min="11" max="11" width="19.19921875" bestFit="1" customWidth="1"/>
    <col min="12" max="12" width="18.296875" customWidth="1"/>
    <col min="13" max="13" width="14.8984375" bestFit="1" customWidth="1"/>
    <col min="14" max="14" width="15.19921875" bestFit="1" customWidth="1"/>
    <col min="15" max="15" width="12.8984375" customWidth="1"/>
    <col min="16" max="16" width="17.796875" customWidth="1"/>
    <col min="17" max="17" width="11.8984375" customWidth="1"/>
    <col min="18" max="18" width="17.59765625" customWidth="1"/>
    <col min="19" max="19" width="15.59765625" customWidth="1"/>
    <col min="20" max="20" width="19" customWidth="1"/>
  </cols>
  <sheetData>
    <row r="1" spans="1:21" ht="1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K1" s="16" t="s">
        <v>29</v>
      </c>
      <c r="L1" s="16"/>
      <c r="M1" s="15" t="s">
        <v>31</v>
      </c>
      <c r="O1" s="2"/>
      <c r="P1" s="2"/>
      <c r="Q1" s="2"/>
    </row>
    <row r="2" spans="1:21" ht="15" customHeight="1" x14ac:dyDescent="0.3">
      <c r="A2" s="2"/>
      <c r="B2" s="2"/>
      <c r="C2" s="2"/>
      <c r="D2" s="2"/>
      <c r="E2" s="2"/>
      <c r="F2" s="2"/>
      <c r="G2" s="2"/>
      <c r="H2" s="2"/>
      <c r="I2" s="2"/>
      <c r="J2" s="11" t="s">
        <v>32</v>
      </c>
      <c r="K2" s="12" t="s">
        <v>20</v>
      </c>
      <c r="L2" s="12" t="s">
        <v>21</v>
      </c>
      <c r="M2" s="12" t="s">
        <v>30</v>
      </c>
      <c r="O2" s="2"/>
      <c r="P2" s="2"/>
      <c r="Q2" s="2"/>
    </row>
    <row r="3" spans="1:21" ht="15" customHeight="1" x14ac:dyDescent="0.3">
      <c r="A3" s="2"/>
      <c r="B3" s="2"/>
      <c r="C3" s="2"/>
      <c r="D3" s="2"/>
      <c r="E3" s="2"/>
      <c r="F3" s="2"/>
      <c r="G3" s="2"/>
      <c r="H3" s="2"/>
      <c r="I3" s="2"/>
      <c r="J3" s="12" t="s">
        <v>19</v>
      </c>
      <c r="K3" s="13">
        <v>-93.1430577</v>
      </c>
      <c r="L3" s="13">
        <v>-93.087008800000007</v>
      </c>
      <c r="M3" s="14">
        <f>(L3-K3)*627.5095</f>
        <v>35.171217214545791</v>
      </c>
      <c r="O3" s="2"/>
      <c r="P3" s="2"/>
      <c r="Q3" s="2"/>
    </row>
    <row r="4" spans="1:21" ht="15" customHeight="1" x14ac:dyDescent="0.3">
      <c r="A4" s="2"/>
      <c r="B4" s="2"/>
      <c r="C4" s="2"/>
      <c r="D4" s="2"/>
      <c r="E4" s="2"/>
      <c r="F4" s="2"/>
      <c r="G4" s="2"/>
      <c r="H4" s="2"/>
      <c r="I4" s="2"/>
      <c r="J4" s="12" t="s">
        <v>22</v>
      </c>
      <c r="K4" s="13">
        <v>-93.231302900000003</v>
      </c>
      <c r="L4" s="13">
        <v>-93.176482500000006</v>
      </c>
      <c r="M4" s="14">
        <f>(L4-K4)*627.5095</f>
        <v>34.400321793798113</v>
      </c>
      <c r="O4" s="2"/>
      <c r="P4" s="2"/>
      <c r="Q4" s="2"/>
    </row>
    <row r="5" spans="1:21" ht="15" customHeight="1" x14ac:dyDescent="0.3">
      <c r="A5" s="1" t="s">
        <v>4</v>
      </c>
      <c r="B5" s="2"/>
      <c r="C5" s="2"/>
      <c r="D5" s="2"/>
      <c r="E5" s="2"/>
      <c r="F5" s="2"/>
      <c r="G5" s="2"/>
      <c r="H5" s="2"/>
      <c r="I5" s="2"/>
      <c r="K5" s="9"/>
      <c r="L5" s="6"/>
      <c r="M5" s="2"/>
      <c r="N5" s="6"/>
      <c r="O5" s="2"/>
      <c r="P5" s="2"/>
      <c r="Q5" s="2"/>
      <c r="R5" s="2"/>
      <c r="S5" s="2"/>
      <c r="T5" s="2"/>
    </row>
    <row r="6" spans="1:21" ht="15" customHeight="1" x14ac:dyDescent="0.3">
      <c r="A6" s="2" t="s">
        <v>5</v>
      </c>
      <c r="B6" s="4">
        <v>1.3800000000000001E-23</v>
      </c>
      <c r="C6" s="4"/>
      <c r="D6" s="4" t="s">
        <v>6</v>
      </c>
      <c r="E6" s="4">
        <v>6.0220000000000003E+23</v>
      </c>
      <c r="F6" s="2"/>
      <c r="G6" s="2"/>
      <c r="H6" s="2"/>
      <c r="I6" s="4"/>
      <c r="J6" s="2"/>
      <c r="K6" s="9"/>
      <c r="L6" s="6"/>
      <c r="M6" s="4"/>
      <c r="N6" s="6"/>
      <c r="O6" s="2"/>
      <c r="P6" s="4"/>
      <c r="Q6" s="2"/>
      <c r="R6" s="2"/>
      <c r="S6" s="2"/>
      <c r="T6" s="2"/>
    </row>
    <row r="7" spans="1:21" ht="15" customHeight="1" x14ac:dyDescent="0.3">
      <c r="A7" s="2" t="s">
        <v>7</v>
      </c>
      <c r="B7" s="4">
        <v>6.6259999999999998E-34</v>
      </c>
      <c r="C7" s="4"/>
      <c r="D7" s="4"/>
      <c r="E7" s="4"/>
      <c r="F7" s="2"/>
      <c r="G7" s="2"/>
      <c r="H7" s="2"/>
      <c r="I7" s="2"/>
      <c r="J7" s="2"/>
      <c r="K7" s="10"/>
      <c r="L7" s="2"/>
      <c r="M7" s="4"/>
      <c r="N7" s="4"/>
      <c r="O7" s="4"/>
      <c r="P7" s="4"/>
      <c r="Q7" s="2"/>
      <c r="R7" s="2"/>
      <c r="S7" s="2"/>
      <c r="T7" s="2"/>
    </row>
    <row r="8" spans="1:21" ht="15" customHeight="1" x14ac:dyDescent="0.3">
      <c r="A8" s="2" t="s">
        <v>8</v>
      </c>
      <c r="B8" s="2">
        <v>8.3140000000000001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1" ht="15" customHeight="1" x14ac:dyDescent="0.3">
      <c r="A9" s="48" t="s">
        <v>23</v>
      </c>
      <c r="B9" s="48"/>
      <c r="C9" s="48"/>
      <c r="D9" s="48"/>
      <c r="E9" s="48"/>
      <c r="F9" s="48"/>
      <c r="G9" s="48"/>
      <c r="H9" s="48"/>
      <c r="I9" s="48"/>
      <c r="J9" s="2"/>
      <c r="K9" s="2"/>
      <c r="L9" s="2"/>
      <c r="M9" s="49" t="s">
        <v>24</v>
      </c>
      <c r="N9" s="49"/>
      <c r="O9" s="49"/>
      <c r="P9" s="49"/>
      <c r="Q9" s="49"/>
      <c r="R9" s="49"/>
      <c r="S9" s="49"/>
      <c r="T9" s="49"/>
      <c r="U9" s="49"/>
    </row>
    <row r="10" spans="1:21" ht="15" customHeight="1" x14ac:dyDescent="0.3">
      <c r="A10" s="10"/>
      <c r="B10" s="24" t="s">
        <v>33</v>
      </c>
      <c r="C10" s="25"/>
      <c r="D10" s="25"/>
      <c r="E10" s="26"/>
      <c r="F10" s="10"/>
      <c r="G10" s="10"/>
      <c r="H10" s="24" t="s">
        <v>34</v>
      </c>
      <c r="I10" s="26"/>
      <c r="J10" s="2"/>
      <c r="K10" s="2"/>
      <c r="L10" s="2"/>
      <c r="M10" s="10"/>
      <c r="N10" s="24" t="s">
        <v>33</v>
      </c>
      <c r="O10" s="25"/>
      <c r="P10" s="25"/>
      <c r="Q10" s="26"/>
      <c r="R10" s="10"/>
      <c r="S10" s="10"/>
      <c r="T10" s="24" t="s">
        <v>34</v>
      </c>
      <c r="U10" s="26"/>
    </row>
    <row r="11" spans="1:21" ht="15" customHeight="1" x14ac:dyDescent="0.3">
      <c r="A11" s="47" t="s">
        <v>10</v>
      </c>
      <c r="B11" s="31" t="s">
        <v>1</v>
      </c>
      <c r="C11" s="31" t="s">
        <v>2</v>
      </c>
      <c r="D11" s="31" t="s">
        <v>3</v>
      </c>
      <c r="E11" s="31" t="s">
        <v>40</v>
      </c>
      <c r="F11" s="31" t="s">
        <v>11</v>
      </c>
      <c r="G11" s="32" t="s">
        <v>41</v>
      </c>
      <c r="H11" s="31" t="s">
        <v>12</v>
      </c>
      <c r="I11" s="31" t="s">
        <v>42</v>
      </c>
      <c r="J11" s="52" t="s">
        <v>44</v>
      </c>
      <c r="K11" s="52"/>
      <c r="L11" s="22"/>
      <c r="M11" s="47" t="s">
        <v>10</v>
      </c>
      <c r="N11" s="31" t="s">
        <v>16</v>
      </c>
      <c r="O11" s="31" t="s">
        <v>2</v>
      </c>
      <c r="P11" s="31" t="s">
        <v>3</v>
      </c>
      <c r="Q11" s="31" t="s">
        <v>40</v>
      </c>
      <c r="R11" s="31" t="s">
        <v>11</v>
      </c>
      <c r="S11" s="32" t="s">
        <v>41</v>
      </c>
      <c r="T11" s="31" t="s">
        <v>12</v>
      </c>
      <c r="U11" s="31" t="s">
        <v>42</v>
      </c>
    </row>
    <row r="12" spans="1:21" ht="15" customHeight="1" x14ac:dyDescent="0.3">
      <c r="A12" s="50">
        <v>100</v>
      </c>
      <c r="B12" s="27">
        <v>-40.373485000000002</v>
      </c>
      <c r="C12" s="27">
        <v>-75.622153999999995</v>
      </c>
      <c r="D12" s="27">
        <v>-115.98312199999999</v>
      </c>
      <c r="E12" s="28">
        <f t="shared" ref="E12:E17" si="0">(D12-C12-B12)*627.5095</f>
        <v>7.854536411501603</v>
      </c>
      <c r="F12" s="28">
        <f t="shared" ref="F12:F17" si="1">1000/A12</f>
        <v>10</v>
      </c>
      <c r="G12" s="28">
        <v>8205.7338</v>
      </c>
      <c r="H12" s="29">
        <f t="shared" ref="H12:H17" si="2">($B$6*A12*G12/($B$7*$E$6))*EXP(-E12*4184/($B$8*A12))</f>
        <v>1.933374212332519E-25</v>
      </c>
      <c r="I12" s="30">
        <f t="shared" ref="I12:I17" si="3">LN(H12)</f>
        <v>-56.905360551880491</v>
      </c>
      <c r="J12" s="53">
        <v>-43.9</v>
      </c>
      <c r="K12" s="20">
        <f>J12-I12</f>
        <v>13.005360551880493</v>
      </c>
      <c r="M12" s="50">
        <v>100</v>
      </c>
      <c r="N12" s="27">
        <v>-40.386021</v>
      </c>
      <c r="O12" s="27">
        <v>-75.622153999999995</v>
      </c>
      <c r="P12" s="27">
        <v>-115.99396900000001</v>
      </c>
      <c r="Q12" s="28">
        <f t="shared" ref="Q12:Q17" si="4">(P12-O12-N12)*627.5095</f>
        <v>8.9143999569920211</v>
      </c>
      <c r="R12" s="28">
        <f t="shared" ref="R12:R17" si="5">1000/M12</f>
        <v>10</v>
      </c>
      <c r="S12" s="28">
        <v>8205.7338</v>
      </c>
      <c r="T12" s="29">
        <f t="shared" ref="T12:T17" si="6">($B$6*M12*S12/($B$7*$E$6))*EXP(-Q12*4184/($B$8*M12))</f>
        <v>9.3304653704105229E-28</v>
      </c>
      <c r="U12" s="30">
        <f t="shared" ref="U12:U17" si="7">LN(T12)</f>
        <v>-62.239097711288622</v>
      </c>
    </row>
    <row r="13" spans="1:21" ht="15" customHeight="1" x14ac:dyDescent="0.3">
      <c r="A13" s="50">
        <v>200</v>
      </c>
      <c r="B13" s="27">
        <v>-40.379660000000001</v>
      </c>
      <c r="C13" s="27">
        <v>-75.628153999999995</v>
      </c>
      <c r="D13" s="27">
        <v>-115.99245999999999</v>
      </c>
      <c r="E13" s="28">
        <f t="shared" si="0"/>
        <v>9.6347808630013105</v>
      </c>
      <c r="F13" s="28">
        <f t="shared" si="1"/>
        <v>5</v>
      </c>
      <c r="G13" s="28">
        <v>16411.4676</v>
      </c>
      <c r="H13" s="29">
        <f t="shared" si="2"/>
        <v>3.3596195552385315E-18</v>
      </c>
      <c r="I13" s="30">
        <f t="shared" si="3"/>
        <v>-40.234703933936018</v>
      </c>
      <c r="J13" s="53">
        <v>-35.4</v>
      </c>
      <c r="K13" s="20">
        <f>J13-I13</f>
        <v>4.8347039339360194</v>
      </c>
      <c r="M13" s="50">
        <v>200</v>
      </c>
      <c r="N13" s="27">
        <v>-40.392632999999996</v>
      </c>
      <c r="O13" s="27">
        <v>-75.628153999999995</v>
      </c>
      <c r="P13" s="27">
        <v>-116.003632</v>
      </c>
      <c r="Q13" s="28">
        <f t="shared" si="4"/>
        <v>10.764925472497094</v>
      </c>
      <c r="R13" s="28">
        <f t="shared" si="5"/>
        <v>5</v>
      </c>
      <c r="S13" s="28">
        <v>16411.4676</v>
      </c>
      <c r="T13" s="29">
        <f t="shared" si="6"/>
        <v>1.9556065330608152E-19</v>
      </c>
      <c r="U13" s="30">
        <f t="shared" si="7"/>
        <v>-43.078416374476284</v>
      </c>
    </row>
    <row r="14" spans="1:21" ht="15" customHeight="1" x14ac:dyDescent="0.3">
      <c r="A14" s="50">
        <v>300</v>
      </c>
      <c r="B14" s="27">
        <v>-40.386502999999998</v>
      </c>
      <c r="C14" s="27">
        <v>-75.634732999999997</v>
      </c>
      <c r="D14" s="27">
        <v>-116.002859</v>
      </c>
      <c r="E14" s="28">
        <f t="shared" si="0"/>
        <v>11.531742081496153</v>
      </c>
      <c r="F14" s="28">
        <f t="shared" si="1"/>
        <v>3.3333333333333335</v>
      </c>
      <c r="G14" s="28">
        <v>24617.201400000002</v>
      </c>
      <c r="H14" s="29">
        <f t="shared" si="2"/>
        <v>1.0140971191137706E-15</v>
      </c>
      <c r="I14" s="30">
        <f t="shared" si="3"/>
        <v>-34.524777716109426</v>
      </c>
      <c r="J14" s="53">
        <v>-32.6</v>
      </c>
      <c r="K14" s="20">
        <f>J14-I14</f>
        <v>1.9247777161094248</v>
      </c>
      <c r="M14" s="50">
        <v>300</v>
      </c>
      <c r="N14" s="27">
        <v>-40.399932999999997</v>
      </c>
      <c r="O14" s="27">
        <v>-75.634732999999997</v>
      </c>
      <c r="P14" s="27">
        <v>-116.014439</v>
      </c>
      <c r="Q14" s="28">
        <f t="shared" si="4"/>
        <v>12.692634656499022</v>
      </c>
      <c r="R14" s="28">
        <f t="shared" si="5"/>
        <v>3.3333333333333335</v>
      </c>
      <c r="S14" s="28">
        <v>24617.201400000002</v>
      </c>
      <c r="T14" s="29">
        <f t="shared" si="6"/>
        <v>1.4465711308538707E-16</v>
      </c>
      <c r="U14" s="30">
        <f t="shared" si="7"/>
        <v>-36.472165469221444</v>
      </c>
    </row>
    <row r="15" spans="1:21" ht="15" customHeight="1" x14ac:dyDescent="0.3">
      <c r="A15" s="50">
        <v>400</v>
      </c>
      <c r="B15" s="27">
        <v>-40.393802999999998</v>
      </c>
      <c r="C15" s="27">
        <v>-75.641689</v>
      </c>
      <c r="D15" s="27">
        <v>-116.01406299999999</v>
      </c>
      <c r="E15" s="28">
        <f t="shared" si="0"/>
        <v>13.446901075503016</v>
      </c>
      <c r="F15" s="28">
        <f t="shared" si="1"/>
        <v>2.5</v>
      </c>
      <c r="G15" s="28">
        <v>32822.9352</v>
      </c>
      <c r="H15" s="29">
        <f t="shared" si="2"/>
        <v>2.0408793468892461E-14</v>
      </c>
      <c r="I15" s="30">
        <f t="shared" si="3"/>
        <v>-31.52281053454022</v>
      </c>
      <c r="J15" s="53">
        <v>-31</v>
      </c>
      <c r="K15" s="20">
        <f>J15-I15</f>
        <v>0.52281053454021986</v>
      </c>
      <c r="M15" s="50">
        <v>400</v>
      </c>
      <c r="N15" s="27">
        <v>-40.407749000000003</v>
      </c>
      <c r="O15" s="27">
        <v>-75.641689</v>
      </c>
      <c r="P15" s="27">
        <v>-116.02614</v>
      </c>
      <c r="Q15" s="28">
        <f t="shared" si="4"/>
        <v>14.619716331002534</v>
      </c>
      <c r="R15" s="28">
        <f t="shared" si="5"/>
        <v>2.5</v>
      </c>
      <c r="S15" s="28">
        <v>32822.9352</v>
      </c>
      <c r="T15" s="29">
        <f t="shared" si="6"/>
        <v>4.6665726608075789E-15</v>
      </c>
      <c r="U15" s="30">
        <f t="shared" si="7"/>
        <v>-32.998351498279092</v>
      </c>
    </row>
    <row r="16" spans="1:21" ht="15" customHeight="1" x14ac:dyDescent="0.3">
      <c r="A16" s="50">
        <v>500</v>
      </c>
      <c r="B16" s="27">
        <v>-40.401484000000004</v>
      </c>
      <c r="C16" s="27">
        <v>-75.648925000000006</v>
      </c>
      <c r="D16" s="27">
        <v>-116.025954</v>
      </c>
      <c r="E16" s="28">
        <f t="shared" si="0"/>
        <v>15.345744822506482</v>
      </c>
      <c r="F16" s="28">
        <f t="shared" si="1"/>
        <v>2</v>
      </c>
      <c r="G16" s="28">
        <v>41028.669000000002</v>
      </c>
      <c r="H16" s="29">
        <f t="shared" si="2"/>
        <v>1.3902252921069308E-13</v>
      </c>
      <c r="I16" s="30">
        <f t="shared" si="3"/>
        <v>-29.604140394261176</v>
      </c>
      <c r="J16" s="53">
        <v>-29.9</v>
      </c>
      <c r="K16" s="20">
        <f>J16-I16</f>
        <v>-0.29585960573882275</v>
      </c>
      <c r="M16" s="50">
        <v>500</v>
      </c>
      <c r="N16" s="27">
        <v>-40.416021000000001</v>
      </c>
      <c r="O16" s="27">
        <v>-75.648925000000006</v>
      </c>
      <c r="P16" s="27">
        <v>-116.038619</v>
      </c>
      <c r="Q16" s="28">
        <f t="shared" si="4"/>
        <v>16.520442606505707</v>
      </c>
      <c r="R16" s="28">
        <f t="shared" si="5"/>
        <v>2</v>
      </c>
      <c r="S16" s="28">
        <v>41028.669000000002</v>
      </c>
      <c r="T16" s="29">
        <f t="shared" si="6"/>
        <v>4.2619354198377201E-14</v>
      </c>
      <c r="U16" s="30">
        <f t="shared" si="7"/>
        <v>-30.78646792090365</v>
      </c>
    </row>
    <row r="17" spans="1:21" ht="15" customHeight="1" x14ac:dyDescent="0.3">
      <c r="A17" s="50">
        <v>600</v>
      </c>
      <c r="B17" s="27">
        <v>-40.409511000000002</v>
      </c>
      <c r="C17" s="27">
        <v>-75.656384000000003</v>
      </c>
      <c r="D17" s="27">
        <v>-116.038459</v>
      </c>
      <c r="E17" s="28">
        <f t="shared" si="0"/>
        <v>17.216350642000986</v>
      </c>
      <c r="F17" s="28">
        <f t="shared" si="1"/>
        <v>1.6666666666666667</v>
      </c>
      <c r="G17" s="28">
        <v>49234.402800000003</v>
      </c>
      <c r="H17" s="29">
        <f t="shared" si="2"/>
        <v>5.4705658965908462E-13</v>
      </c>
      <c r="I17" s="30">
        <f t="shared" si="3"/>
        <v>-28.234224143252767</v>
      </c>
      <c r="J17" s="53">
        <v>-29</v>
      </c>
      <c r="K17" s="20">
        <f>J17-I17</f>
        <v>-0.76577585674723281</v>
      </c>
      <c r="M17" s="50">
        <v>600</v>
      </c>
      <c r="N17" s="27"/>
      <c r="O17" s="27">
        <v>-75.656384000000003</v>
      </c>
      <c r="P17" s="27">
        <v>-116.051794</v>
      </c>
      <c r="Q17" s="28">
        <f t="shared" si="4"/>
        <v>-25348.503531394999</v>
      </c>
      <c r="R17" s="28">
        <f t="shared" si="5"/>
        <v>1.6666666666666667</v>
      </c>
      <c r="S17" s="28">
        <v>49234.402800000003</v>
      </c>
      <c r="T17" s="29" t="e">
        <f t="shared" si="6"/>
        <v>#NUM!</v>
      </c>
      <c r="U17" s="30" t="e">
        <f t="shared" si="7"/>
        <v>#NUM!</v>
      </c>
    </row>
    <row r="18" spans="1:21" ht="15" customHeight="1" x14ac:dyDescent="0.3">
      <c r="A18" s="10"/>
      <c r="B18" s="43" t="s">
        <v>13</v>
      </c>
      <c r="C18" s="44"/>
      <c r="D18" s="45"/>
      <c r="E18" s="46" t="s">
        <v>9</v>
      </c>
      <c r="F18" s="10"/>
      <c r="G18" s="10"/>
      <c r="H18" s="10"/>
      <c r="I18" s="21" t="s">
        <v>35</v>
      </c>
      <c r="J18" s="5">
        <f t="array" ref="J18">AVERAGE(ABS(K12:K17))</f>
        <v>3.5582146998253688</v>
      </c>
      <c r="K18" s="5"/>
      <c r="M18" s="2"/>
      <c r="N18" s="17" t="s">
        <v>13</v>
      </c>
      <c r="O18" s="18"/>
      <c r="P18" s="19"/>
      <c r="Q18" s="3" t="s">
        <v>9</v>
      </c>
      <c r="R18" s="2"/>
      <c r="S18" s="2"/>
      <c r="T18" s="2"/>
      <c r="U18" s="2"/>
    </row>
    <row r="19" spans="1:21" ht="15" customHeight="1" x14ac:dyDescent="0.3">
      <c r="A19" s="2"/>
      <c r="C19" s="2"/>
      <c r="D19" s="2"/>
      <c r="E19" s="2"/>
      <c r="F19" s="2"/>
      <c r="G19" s="2"/>
      <c r="H19" s="2"/>
      <c r="I19" s="2"/>
      <c r="J19" s="2"/>
      <c r="K19" s="2"/>
      <c r="L19" s="20"/>
      <c r="M19" s="2"/>
      <c r="N19" s="2"/>
      <c r="O19" s="2"/>
      <c r="P19" s="2"/>
      <c r="Q19" s="2"/>
      <c r="R19" s="2"/>
    </row>
    <row r="20" spans="1:21" ht="1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0"/>
      <c r="M20" s="2"/>
      <c r="N20" s="2"/>
      <c r="O20" s="2"/>
      <c r="P20" s="2"/>
      <c r="Q20" s="2"/>
      <c r="R20" s="2"/>
    </row>
    <row r="21" spans="1:21" ht="15" customHeight="1" x14ac:dyDescent="0.3">
      <c r="A21" s="10"/>
      <c r="B21" s="24" t="s">
        <v>15</v>
      </c>
      <c r="C21" s="25"/>
      <c r="D21" s="25"/>
      <c r="E21" s="26"/>
      <c r="F21" s="10"/>
      <c r="G21" s="10"/>
      <c r="H21" s="24" t="s">
        <v>25</v>
      </c>
      <c r="I21" s="26"/>
      <c r="J21" s="2"/>
      <c r="K21" s="2"/>
      <c r="L21" s="20"/>
      <c r="M21" s="33"/>
      <c r="N21" s="34" t="s">
        <v>15</v>
      </c>
      <c r="O21" s="25"/>
      <c r="P21" s="25"/>
      <c r="Q21" s="26"/>
      <c r="R21" s="33"/>
      <c r="S21" s="33"/>
      <c r="T21" s="34" t="s">
        <v>25</v>
      </c>
      <c r="U21" s="26"/>
    </row>
    <row r="22" spans="1:21" ht="15" customHeight="1" x14ac:dyDescent="0.3">
      <c r="A22" s="47" t="s">
        <v>10</v>
      </c>
      <c r="B22" s="31" t="s">
        <v>1</v>
      </c>
      <c r="C22" s="31" t="s">
        <v>2</v>
      </c>
      <c r="D22" s="31" t="s">
        <v>3</v>
      </c>
      <c r="E22" s="31" t="s">
        <v>40</v>
      </c>
      <c r="F22" s="31" t="s">
        <v>26</v>
      </c>
      <c r="G22" s="32" t="s">
        <v>41</v>
      </c>
      <c r="H22" s="31" t="s">
        <v>12</v>
      </c>
      <c r="I22" s="31" t="s">
        <v>43</v>
      </c>
      <c r="J22" s="52" t="s">
        <v>44</v>
      </c>
      <c r="K22" s="52"/>
      <c r="L22" s="20"/>
      <c r="M22" s="47" t="s">
        <v>10</v>
      </c>
      <c r="N22" s="31" t="s">
        <v>16</v>
      </c>
      <c r="O22" s="31" t="s">
        <v>2</v>
      </c>
      <c r="P22" s="31" t="s">
        <v>3</v>
      </c>
      <c r="Q22" s="31" t="s">
        <v>40</v>
      </c>
      <c r="R22" s="31" t="s">
        <v>11</v>
      </c>
      <c r="S22" s="32" t="s">
        <v>41</v>
      </c>
      <c r="T22" s="31" t="s">
        <v>12</v>
      </c>
      <c r="U22" s="31" t="s">
        <v>42</v>
      </c>
    </row>
    <row r="23" spans="1:21" ht="15" customHeight="1" x14ac:dyDescent="0.3">
      <c r="A23" s="50">
        <v>100</v>
      </c>
      <c r="B23" s="27">
        <v>-40.324891999999998</v>
      </c>
      <c r="C23" s="27">
        <v>-75.536799000000002</v>
      </c>
      <c r="D23" s="27">
        <v>-115.844219</v>
      </c>
      <c r="E23" s="28">
        <f t="shared" ref="E23:E28" si="8">(D23-C23-B23)*627.5095</f>
        <v>10.963845984003163</v>
      </c>
      <c r="F23" s="28">
        <f t="shared" ref="F23:F28" si="9">1000/A23</f>
        <v>10</v>
      </c>
      <c r="G23" s="28">
        <v>8205.7338</v>
      </c>
      <c r="H23" s="29">
        <f>($B$6*A23*G23/($B$7*$E$6))*EXP(-E23*4184/($B$8*A23))</f>
        <v>3.0951571094711533E-32</v>
      </c>
      <c r="I23" s="30">
        <f t="shared" ref="I23:I28" si="10">LN(H23)</f>
        <v>-72.552884308611951</v>
      </c>
      <c r="J23" s="53">
        <v>-43.9</v>
      </c>
      <c r="K23" s="20">
        <f>J23-I23</f>
        <v>28.652884308611952</v>
      </c>
      <c r="M23" s="51">
        <v>100</v>
      </c>
      <c r="N23" s="35">
        <v>-40.337662999999999</v>
      </c>
      <c r="O23" s="35">
        <v>-75.536799000000002</v>
      </c>
      <c r="P23" s="35">
        <v>-115.855182</v>
      </c>
      <c r="Q23" s="36">
        <f t="shared" ref="Q23:Q28" si="11">(P23-O23-N23)*627.5095</f>
        <v>12.098383160001232</v>
      </c>
      <c r="R23" s="36">
        <f t="shared" ref="R23:R28" si="12">1000/M23</f>
        <v>10</v>
      </c>
      <c r="S23" s="36">
        <v>8205.7338</v>
      </c>
      <c r="T23" s="37">
        <f>($B$6*M23*S23/($B$7*$E$6))*EXP(-Q23*4184/($B$8*M23))</f>
        <v>1.0258058404270793E-34</v>
      </c>
      <c r="U23" s="38">
        <f>LN(T23)</f>
        <v>-78.262414672306832</v>
      </c>
    </row>
    <row r="24" spans="1:21" ht="15" customHeight="1" x14ac:dyDescent="0.3">
      <c r="A24" s="50">
        <v>200</v>
      </c>
      <c r="B24" s="27">
        <v>-40.331853000000002</v>
      </c>
      <c r="C24" s="27">
        <v>-75.542800999999997</v>
      </c>
      <c r="D24" s="27">
        <v>-115.853328</v>
      </c>
      <c r="E24" s="28">
        <f t="shared" si="8"/>
        <v>13.382267596996767</v>
      </c>
      <c r="F24" s="28">
        <f t="shared" si="9"/>
        <v>5</v>
      </c>
      <c r="G24" s="28">
        <v>16411.4676</v>
      </c>
      <c r="H24" s="29">
        <f t="shared" ref="H24:H28" si="13">($B$6*A24*G24/($B$7*$E$6))*EXP(-E24*4184/($B$8*A24))</f>
        <v>2.698242995533918E-22</v>
      </c>
      <c r="I24" s="30">
        <f t="shared" si="10"/>
        <v>-49.664271227078302</v>
      </c>
      <c r="J24" s="53">
        <v>-35.4</v>
      </c>
      <c r="K24" s="20">
        <f>J24-I24</f>
        <v>14.264271227078304</v>
      </c>
      <c r="M24" s="51">
        <v>200</v>
      </c>
      <c r="N24" s="35">
        <v>-40.345061000000001</v>
      </c>
      <c r="O24" s="35">
        <v>-75.542800999999997</v>
      </c>
      <c r="P24" s="35">
        <v>-115.86461</v>
      </c>
      <c r="Q24" s="36">
        <f t="shared" si="11"/>
        <v>14.590850893999614</v>
      </c>
      <c r="R24" s="36">
        <f t="shared" si="12"/>
        <v>5</v>
      </c>
      <c r="S24" s="36">
        <v>16411.4676</v>
      </c>
      <c r="T24" s="37">
        <f t="shared" ref="T24:T28" si="14">($B$6*M24*S24/($B$7*$E$6))*EXP(-Q24*4184/($B$8*M24))</f>
        <v>1.2893047129281664E-23</v>
      </c>
      <c r="U24" s="38">
        <f t="shared" ref="U24:U28" si="15">LN(T24)</f>
        <v>-52.705354048018833</v>
      </c>
    </row>
    <row r="25" spans="1:21" ht="15" customHeight="1" x14ac:dyDescent="0.3">
      <c r="A25" s="50">
        <v>300</v>
      </c>
      <c r="B25" s="27">
        <v>-40.339481999999997</v>
      </c>
      <c r="C25" s="27">
        <v>-75.549383000000006</v>
      </c>
      <c r="D25" s="27">
        <v>-115.86349800000001</v>
      </c>
      <c r="E25" s="28">
        <f t="shared" si="8"/>
        <v>15.918033486497301</v>
      </c>
      <c r="F25" s="28">
        <f t="shared" si="9"/>
        <v>3.3333333333333335</v>
      </c>
      <c r="G25" s="28">
        <v>24617.201400000002</v>
      </c>
      <c r="H25" s="29">
        <f t="shared" si="13"/>
        <v>6.4647947905323645E-19</v>
      </c>
      <c r="I25" s="30">
        <f t="shared" si="10"/>
        <v>-41.882745496770475</v>
      </c>
      <c r="J25" s="53">
        <v>-32.6</v>
      </c>
      <c r="K25" s="20">
        <f>J25-I25</f>
        <v>9.2827454967704739</v>
      </c>
      <c r="M25" s="51">
        <v>300</v>
      </c>
      <c r="N25" s="35">
        <v>-40.353146000000002</v>
      </c>
      <c r="O25" s="35">
        <v>-75.549383000000006</v>
      </c>
      <c r="P25" s="35">
        <v>-115.87518</v>
      </c>
      <c r="Q25" s="36">
        <f t="shared" si="11"/>
        <v>17.16175731550506</v>
      </c>
      <c r="R25" s="36">
        <f t="shared" si="12"/>
        <v>3.3333333333333335</v>
      </c>
      <c r="S25" s="36">
        <v>24617.201400000002</v>
      </c>
      <c r="T25" s="37">
        <f t="shared" si="14"/>
        <v>8.0254670138968781E-20</v>
      </c>
      <c r="U25" s="38">
        <f t="shared" si="15"/>
        <v>-43.969081997679972</v>
      </c>
    </row>
    <row r="26" spans="1:21" ht="15" customHeight="1" x14ac:dyDescent="0.3">
      <c r="A26" s="50">
        <v>400</v>
      </c>
      <c r="B26" s="27">
        <v>-40.347565000000003</v>
      </c>
      <c r="C26" s="27">
        <v>-75.556342000000001</v>
      </c>
      <c r="D26" s="27">
        <v>-115.87447299999999</v>
      </c>
      <c r="E26" s="28">
        <f t="shared" si="8"/>
        <v>18.470114623005689</v>
      </c>
      <c r="F26" s="28">
        <f t="shared" si="9"/>
        <v>2.5</v>
      </c>
      <c r="G26" s="28">
        <v>32822.9352</v>
      </c>
      <c r="H26" s="29">
        <f t="shared" si="13"/>
        <v>3.6742038381273418E-17</v>
      </c>
      <c r="I26" s="30">
        <f t="shared" si="10"/>
        <v>-37.84261011439083</v>
      </c>
      <c r="J26" s="53">
        <v>-31</v>
      </c>
      <c r="K26" s="20">
        <f>J26-I26</f>
        <v>6.8426101143908298</v>
      </c>
      <c r="M26" s="51">
        <v>400</v>
      </c>
      <c r="N26" s="35">
        <v>-40.361739999999998</v>
      </c>
      <c r="O26" s="35">
        <v>-75.556342000000001</v>
      </c>
      <c r="P26" s="35">
        <v>-115.886644</v>
      </c>
      <c r="Q26" s="36">
        <f t="shared" si="11"/>
        <v>19.727643660996424</v>
      </c>
      <c r="R26" s="36">
        <f t="shared" si="12"/>
        <v>2.5</v>
      </c>
      <c r="S26" s="36">
        <v>32822.9352</v>
      </c>
      <c r="T26" s="37">
        <f t="shared" si="14"/>
        <v>7.5519105963616993E-18</v>
      </c>
      <c r="U26" s="38">
        <f t="shared" si="15"/>
        <v>-39.424731083525195</v>
      </c>
    </row>
    <row r="27" spans="1:21" ht="15" customHeight="1" x14ac:dyDescent="0.3">
      <c r="A27" s="50">
        <v>500</v>
      </c>
      <c r="B27" s="27">
        <v>-40.356026</v>
      </c>
      <c r="C27" s="27">
        <v>-75.563580999999999</v>
      </c>
      <c r="D27" s="27">
        <v>-115.88613599999999</v>
      </c>
      <c r="E27" s="28">
        <f t="shared" si="8"/>
        <v>21.00337047450364</v>
      </c>
      <c r="F27" s="28">
        <f t="shared" si="9"/>
        <v>2</v>
      </c>
      <c r="G27" s="28">
        <v>41028.669000000002</v>
      </c>
      <c r="H27" s="29">
        <f t="shared" si="13"/>
        <v>4.6778975856353182E-16</v>
      </c>
      <c r="I27" s="30">
        <f t="shared" si="10"/>
        <v>-35.298512712749535</v>
      </c>
      <c r="J27" s="53">
        <v>-29.9</v>
      </c>
      <c r="K27" s="20">
        <f>J27-I27</f>
        <v>5.398512712749536</v>
      </c>
      <c r="M27" s="51">
        <v>500</v>
      </c>
      <c r="N27" s="35">
        <v>-40.370784999999998</v>
      </c>
      <c r="O27" s="35">
        <v>-75.563580999999999</v>
      </c>
      <c r="P27" s="35">
        <v>-115.898884</v>
      </c>
      <c r="Q27" s="36">
        <f t="shared" si="11"/>
        <v>22.265292079001124</v>
      </c>
      <c r="R27" s="36">
        <f t="shared" si="12"/>
        <v>2</v>
      </c>
      <c r="S27" s="36">
        <v>41028.669000000002</v>
      </c>
      <c r="T27" s="37">
        <f t="shared" si="14"/>
        <v>1.3135467261989409E-16</v>
      </c>
      <c r="U27" s="38">
        <f t="shared" si="15"/>
        <v>-36.568630584584383</v>
      </c>
    </row>
    <row r="28" spans="1:21" ht="15" customHeight="1" x14ac:dyDescent="0.3">
      <c r="A28" s="50">
        <v>600</v>
      </c>
      <c r="B28" s="27">
        <v>-40.364828000000003</v>
      </c>
      <c r="C28" s="27">
        <v>-75.571043000000003</v>
      </c>
      <c r="D28" s="27">
        <v>-115.898411</v>
      </c>
      <c r="E28" s="28">
        <f t="shared" si="8"/>
        <v>23.506505870006301</v>
      </c>
      <c r="F28" s="28">
        <f t="shared" si="9"/>
        <v>1.6666666666666667</v>
      </c>
      <c r="G28" s="28">
        <v>49234.402800000003</v>
      </c>
      <c r="H28" s="29">
        <f t="shared" si="13"/>
        <v>2.7974559189425847E-15</v>
      </c>
      <c r="I28" s="30">
        <f t="shared" si="10"/>
        <v>-33.510065991134702</v>
      </c>
      <c r="J28" s="53">
        <v>-29</v>
      </c>
      <c r="K28" s="20">
        <f>J28-I28</f>
        <v>4.5100659911347023</v>
      </c>
      <c r="M28" s="51">
        <v>600</v>
      </c>
      <c r="N28" s="35">
        <v>-40.380246</v>
      </c>
      <c r="O28" s="35">
        <v>-75.571043000000003</v>
      </c>
      <c r="P28" s="35">
        <v>-115.911817</v>
      </c>
      <c r="Q28" s="36">
        <f t="shared" si="11"/>
        <v>24.769054984002199</v>
      </c>
      <c r="R28" s="36">
        <f t="shared" si="12"/>
        <v>1.6666666666666667</v>
      </c>
      <c r="S28" s="36">
        <v>49234.402800000003</v>
      </c>
      <c r="T28" s="37">
        <f t="shared" si="14"/>
        <v>9.7020540021770222E-16</v>
      </c>
      <c r="U28" s="38">
        <f t="shared" si="15"/>
        <v>-34.569023872010099</v>
      </c>
    </row>
    <row r="29" spans="1:21" ht="15" customHeight="1" x14ac:dyDescent="0.3">
      <c r="A29" s="10"/>
      <c r="B29" s="43" t="s">
        <v>13</v>
      </c>
      <c r="C29" s="44"/>
      <c r="D29" s="45"/>
      <c r="E29" s="46" t="s">
        <v>9</v>
      </c>
      <c r="F29" s="10"/>
      <c r="G29" s="10"/>
      <c r="H29" s="10"/>
      <c r="I29" s="21" t="s">
        <v>35</v>
      </c>
      <c r="J29" s="5">
        <f t="array" ref="J29">AVERAGE(ABS(K23:K28))</f>
        <v>11.491848308455966</v>
      </c>
      <c r="K29" s="5"/>
      <c r="M29" s="33"/>
      <c r="N29" s="34" t="s">
        <v>13</v>
      </c>
      <c r="O29" s="25"/>
      <c r="P29" s="26"/>
      <c r="Q29" s="39" t="s">
        <v>9</v>
      </c>
      <c r="R29" s="33"/>
      <c r="S29" s="33"/>
      <c r="T29" s="33"/>
      <c r="U29" s="33"/>
    </row>
    <row r="30" spans="1:21" ht="1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21" ht="1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21" ht="15" customHeight="1" x14ac:dyDescent="0.3">
      <c r="A32" s="2"/>
      <c r="B32" s="2"/>
      <c r="C32" s="2"/>
      <c r="D32" s="2"/>
      <c r="E32" s="2"/>
      <c r="F32" s="2" t="s">
        <v>45</v>
      </c>
      <c r="G32" s="54" t="s">
        <v>46</v>
      </c>
      <c r="H32" s="54"/>
      <c r="I32" s="54"/>
      <c r="J32" s="2"/>
      <c r="K32" s="2"/>
      <c r="L32" s="2"/>
      <c r="M32" s="2"/>
      <c r="N32" s="2"/>
      <c r="O32" s="2"/>
      <c r="P32" s="2"/>
      <c r="T32" s="55"/>
    </row>
    <row r="33" spans="1:20" ht="15" customHeight="1" x14ac:dyDescent="0.3">
      <c r="A33" s="40" t="s">
        <v>27</v>
      </c>
      <c r="B33" s="41" t="s">
        <v>17</v>
      </c>
      <c r="C33" s="41"/>
      <c r="D33" s="41"/>
      <c r="E33" s="2"/>
      <c r="F33" s="47" t="s">
        <v>10</v>
      </c>
      <c r="G33" s="2" t="s">
        <v>37</v>
      </c>
      <c r="H33" s="2" t="s">
        <v>38</v>
      </c>
      <c r="I33" s="52" t="s">
        <v>36</v>
      </c>
      <c r="J33" s="2"/>
      <c r="K33" s="2"/>
      <c r="L33" s="2"/>
      <c r="M33" s="40" t="s">
        <v>27</v>
      </c>
      <c r="N33" s="41" t="s">
        <v>18</v>
      </c>
      <c r="O33" s="41"/>
      <c r="P33" s="41"/>
      <c r="Q33" s="2" t="s">
        <v>45</v>
      </c>
      <c r="R33" s="54" t="s">
        <v>47</v>
      </c>
      <c r="S33" s="54"/>
      <c r="T33" s="10"/>
    </row>
    <row r="34" spans="1:20" ht="15" customHeight="1" x14ac:dyDescent="0.3">
      <c r="A34" s="31" t="s">
        <v>14</v>
      </c>
      <c r="B34" s="31" t="s">
        <v>12</v>
      </c>
      <c r="C34" s="31" t="s">
        <v>11</v>
      </c>
      <c r="D34" s="31" t="s">
        <v>42</v>
      </c>
      <c r="E34" s="2"/>
      <c r="F34" s="50">
        <v>100</v>
      </c>
      <c r="G34" s="30">
        <v>-56.905360551880491</v>
      </c>
      <c r="H34" s="30">
        <v>-72.552884308611951</v>
      </c>
      <c r="I34" s="53">
        <v>-43.9</v>
      </c>
      <c r="J34" s="2"/>
      <c r="K34" s="2"/>
      <c r="L34" s="2"/>
      <c r="M34" s="31" t="s">
        <v>14</v>
      </c>
      <c r="N34" s="31" t="s">
        <v>12</v>
      </c>
      <c r="O34" s="31" t="s">
        <v>11</v>
      </c>
      <c r="P34" s="31" t="s">
        <v>42</v>
      </c>
      <c r="Q34" s="47" t="s">
        <v>10</v>
      </c>
      <c r="R34" s="2" t="s">
        <v>37</v>
      </c>
      <c r="S34" s="2" t="s">
        <v>38</v>
      </c>
      <c r="T34" s="10"/>
    </row>
    <row r="35" spans="1:20" ht="15" customHeight="1" x14ac:dyDescent="0.3">
      <c r="A35" s="33">
        <v>100</v>
      </c>
      <c r="B35" s="37">
        <v>8.1820000000000005E-20</v>
      </c>
      <c r="C35" s="36">
        <f t="shared" ref="C35:C45" si="16">1000/A35</f>
        <v>10</v>
      </c>
      <c r="D35" s="36">
        <f t="shared" ref="D35:D45" si="17">LN(B35)</f>
        <v>-43.949765240373708</v>
      </c>
      <c r="E35" s="2"/>
      <c r="F35" s="50">
        <v>200</v>
      </c>
      <c r="G35" s="30">
        <v>-40.234703933936018</v>
      </c>
      <c r="H35" s="30">
        <v>-49.664271227078302</v>
      </c>
      <c r="I35" s="53">
        <v>-35.4</v>
      </c>
      <c r="J35" s="2"/>
      <c r="K35" s="2"/>
      <c r="L35" s="2"/>
      <c r="M35" s="33">
        <v>100</v>
      </c>
      <c r="N35" s="37" t="s">
        <v>28</v>
      </c>
      <c r="O35" s="36">
        <f t="shared" ref="O35:O45" si="18">1000/M35</f>
        <v>10</v>
      </c>
      <c r="P35" s="36" t="e">
        <f t="shared" ref="P35:P45" si="19">LN(N35)</f>
        <v>#VALUE!</v>
      </c>
      <c r="Q35" s="50">
        <v>100</v>
      </c>
      <c r="R35" s="30">
        <f>U12</f>
        <v>-62.239097711288622</v>
      </c>
      <c r="S35" s="30">
        <f>U23</f>
        <v>-78.262414672306832</v>
      </c>
      <c r="T35" s="10"/>
    </row>
    <row r="36" spans="1:20" ht="15" customHeight="1" x14ac:dyDescent="0.3">
      <c r="A36" s="33">
        <v>150</v>
      </c>
      <c r="B36" s="37">
        <v>2.3260000000000001E-17</v>
      </c>
      <c r="C36" s="36">
        <f t="shared" si="16"/>
        <v>6.666666666666667</v>
      </c>
      <c r="D36" s="36">
        <f t="shared" si="17"/>
        <v>-38.299796526802304</v>
      </c>
      <c r="E36" s="2"/>
      <c r="F36" s="50">
        <v>300</v>
      </c>
      <c r="G36" s="30">
        <v>-34.524777716109426</v>
      </c>
      <c r="H36" s="30">
        <v>-41.882745496770475</v>
      </c>
      <c r="I36" s="53">
        <v>-32.6</v>
      </c>
      <c r="J36" s="2"/>
      <c r="K36" s="2"/>
      <c r="L36" s="2"/>
      <c r="M36" s="33">
        <v>150</v>
      </c>
      <c r="N36" s="37" t="s">
        <v>28</v>
      </c>
      <c r="O36" s="36">
        <f t="shared" si="18"/>
        <v>6.666666666666667</v>
      </c>
      <c r="P36" s="36" t="e">
        <f t="shared" si="19"/>
        <v>#VALUE!</v>
      </c>
      <c r="Q36" s="50">
        <v>200</v>
      </c>
      <c r="R36" s="30">
        <f t="shared" ref="R36:R40" si="20">U13</f>
        <v>-43.078416374476284</v>
      </c>
      <c r="S36" s="30">
        <f t="shared" ref="S36:S40" si="21">U24</f>
        <v>-52.705354048018833</v>
      </c>
      <c r="T36" s="10"/>
    </row>
    <row r="37" spans="1:20" ht="15" customHeight="1" x14ac:dyDescent="0.3">
      <c r="A37" s="33">
        <v>200</v>
      </c>
      <c r="B37" s="37">
        <v>4.1000000000000001E-16</v>
      </c>
      <c r="C37" s="36">
        <f t="shared" si="16"/>
        <v>5</v>
      </c>
      <c r="D37" s="36">
        <f t="shared" si="17"/>
        <v>-35.430374514194469</v>
      </c>
      <c r="E37" s="2"/>
      <c r="F37" s="50">
        <v>400</v>
      </c>
      <c r="G37" s="30">
        <v>-31.52281053454022</v>
      </c>
      <c r="H37" s="30">
        <v>-37.84261011439083</v>
      </c>
      <c r="I37" s="53">
        <v>-31</v>
      </c>
      <c r="J37" s="2"/>
      <c r="K37" s="2"/>
      <c r="L37" s="2"/>
      <c r="M37" s="33">
        <v>200</v>
      </c>
      <c r="N37" s="37" t="s">
        <v>28</v>
      </c>
      <c r="O37" s="36">
        <f t="shared" si="18"/>
        <v>5</v>
      </c>
      <c r="P37" s="36" t="e">
        <f t="shared" si="19"/>
        <v>#VALUE!</v>
      </c>
      <c r="Q37" s="50">
        <v>300</v>
      </c>
      <c r="R37" s="30">
        <f t="shared" si="20"/>
        <v>-36.472165469221444</v>
      </c>
      <c r="S37" s="30">
        <f t="shared" si="21"/>
        <v>-43.969081997679972</v>
      </c>
      <c r="T37" s="10"/>
    </row>
    <row r="38" spans="1:20" ht="15" customHeight="1" x14ac:dyDescent="0.3">
      <c r="A38" s="33">
        <v>250</v>
      </c>
      <c r="B38" s="37">
        <v>2.064E-15</v>
      </c>
      <c r="C38" s="36">
        <f t="shared" si="16"/>
        <v>4</v>
      </c>
      <c r="D38" s="36">
        <f t="shared" si="17"/>
        <v>-33.81413054729137</v>
      </c>
      <c r="E38" s="2"/>
      <c r="F38" s="50">
        <v>500</v>
      </c>
      <c r="G38" s="30">
        <v>-29.604140394261176</v>
      </c>
      <c r="H38" s="30">
        <v>-35.298512712749535</v>
      </c>
      <c r="I38" s="53">
        <v>-29.9</v>
      </c>
      <c r="J38" s="2"/>
      <c r="K38" s="2"/>
      <c r="L38" s="2"/>
      <c r="M38" s="33">
        <v>250</v>
      </c>
      <c r="N38" s="37" t="s">
        <v>28</v>
      </c>
      <c r="O38" s="36">
        <f t="shared" si="18"/>
        <v>4</v>
      </c>
      <c r="P38" s="36" t="e">
        <f t="shared" si="19"/>
        <v>#VALUE!</v>
      </c>
      <c r="Q38" s="50">
        <v>400</v>
      </c>
      <c r="R38" s="30">
        <f t="shared" si="20"/>
        <v>-32.998351498279092</v>
      </c>
      <c r="S38" s="30">
        <f t="shared" si="21"/>
        <v>-39.424731083525195</v>
      </c>
      <c r="T38" s="10"/>
    </row>
    <row r="39" spans="1:20" ht="15" customHeight="1" x14ac:dyDescent="0.3">
      <c r="A39" s="33">
        <v>300</v>
      </c>
      <c r="B39" s="37">
        <v>6.665E-15</v>
      </c>
      <c r="C39" s="36">
        <f t="shared" si="16"/>
        <v>3.3333333333333335</v>
      </c>
      <c r="D39" s="36">
        <f t="shared" si="17"/>
        <v>-32.641906441280014</v>
      </c>
      <c r="E39" s="2"/>
      <c r="F39" s="50">
        <v>600</v>
      </c>
      <c r="G39" s="30">
        <v>-28.234224143252767</v>
      </c>
      <c r="H39" s="30">
        <v>-33.510065991134702</v>
      </c>
      <c r="I39" s="53">
        <v>-29</v>
      </c>
      <c r="J39" s="2"/>
      <c r="K39" s="2"/>
      <c r="L39" s="2"/>
      <c r="M39" s="33">
        <v>300</v>
      </c>
      <c r="N39" s="37" t="s">
        <v>28</v>
      </c>
      <c r="O39" s="36">
        <f t="shared" si="18"/>
        <v>3.3333333333333335</v>
      </c>
      <c r="P39" s="36" t="e">
        <f t="shared" si="19"/>
        <v>#VALUE!</v>
      </c>
      <c r="Q39" s="50">
        <v>500</v>
      </c>
      <c r="R39" s="30">
        <f t="shared" si="20"/>
        <v>-30.78646792090365</v>
      </c>
      <c r="S39" s="30">
        <f t="shared" si="21"/>
        <v>-36.568630584584383</v>
      </c>
      <c r="T39" s="10"/>
    </row>
    <row r="40" spans="1:20" ht="15" customHeight="1" x14ac:dyDescent="0.3">
      <c r="A40" s="33">
        <v>350</v>
      </c>
      <c r="B40" s="37">
        <v>1.6470000000000001E-14</v>
      </c>
      <c r="C40" s="36">
        <f t="shared" si="16"/>
        <v>2.8571428571428572</v>
      </c>
      <c r="D40" s="36">
        <f t="shared" si="17"/>
        <v>-31.737235850721135</v>
      </c>
      <c r="E40" s="2"/>
      <c r="F40" s="2"/>
      <c r="G40" s="2"/>
      <c r="H40" s="2"/>
      <c r="I40" s="2"/>
      <c r="J40" s="2"/>
      <c r="K40" s="2"/>
      <c r="L40" s="2"/>
      <c r="M40" s="33">
        <v>350</v>
      </c>
      <c r="N40" s="37" t="s">
        <v>28</v>
      </c>
      <c r="O40" s="36">
        <f t="shared" si="18"/>
        <v>2.8571428571428572</v>
      </c>
      <c r="P40" s="36" t="e">
        <f t="shared" si="19"/>
        <v>#VALUE!</v>
      </c>
      <c r="Q40" s="50">
        <v>600</v>
      </c>
      <c r="R40" s="30" t="e">
        <f t="shared" si="20"/>
        <v>#NUM!</v>
      </c>
      <c r="S40" s="30">
        <f t="shared" si="21"/>
        <v>-34.569023872010099</v>
      </c>
    </row>
    <row r="41" spans="1:20" ht="15" customHeight="1" x14ac:dyDescent="0.3">
      <c r="A41" s="33">
        <v>400</v>
      </c>
      <c r="B41" s="37">
        <v>3.4149999999999998E-14</v>
      </c>
      <c r="C41" s="36">
        <f t="shared" si="16"/>
        <v>2.5</v>
      </c>
      <c r="D41" s="36">
        <f t="shared" si="17"/>
        <v>-31.008013808893885</v>
      </c>
      <c r="E41" s="2"/>
      <c r="F41" s="22" t="s">
        <v>39</v>
      </c>
      <c r="G41" s="2" t="s">
        <v>37</v>
      </c>
      <c r="H41" s="2" t="s">
        <v>38</v>
      </c>
      <c r="I41" s="2"/>
      <c r="J41" s="2"/>
      <c r="K41" s="2"/>
      <c r="L41" s="2"/>
      <c r="M41" s="33">
        <v>400</v>
      </c>
      <c r="N41" s="37" t="s">
        <v>28</v>
      </c>
      <c r="O41" s="36">
        <f t="shared" si="18"/>
        <v>2.5</v>
      </c>
      <c r="P41" s="36" t="e">
        <f t="shared" si="19"/>
        <v>#VALUE!</v>
      </c>
      <c r="Q41" s="2"/>
      <c r="R41" s="2"/>
    </row>
    <row r="42" spans="1:20" ht="15" customHeight="1" x14ac:dyDescent="0.3">
      <c r="A42" s="33">
        <v>450</v>
      </c>
      <c r="B42" s="37">
        <v>6.2620000000000002E-14</v>
      </c>
      <c r="C42" s="36">
        <f t="shared" si="16"/>
        <v>2.2222222222222223</v>
      </c>
      <c r="D42" s="36">
        <f t="shared" si="17"/>
        <v>-30.401691679012426</v>
      </c>
      <c r="E42" s="2"/>
      <c r="F42" s="21" t="s">
        <v>35</v>
      </c>
      <c r="G42" s="23">
        <f t="array" ref="G42">AVERAGE(ABS(K12:K17))</f>
        <v>3.5582146998253688</v>
      </c>
      <c r="H42" s="23">
        <v>11.491848308455966</v>
      </c>
      <c r="I42" s="2"/>
      <c r="J42" s="2"/>
      <c r="K42" s="2"/>
      <c r="L42" s="2"/>
      <c r="M42" s="33">
        <v>450</v>
      </c>
      <c r="N42" s="37" t="s">
        <v>28</v>
      </c>
      <c r="O42" s="36">
        <f t="shared" si="18"/>
        <v>2.2222222222222223</v>
      </c>
      <c r="P42" s="36" t="e">
        <f t="shared" si="19"/>
        <v>#VALUE!</v>
      </c>
      <c r="Q42" s="2"/>
      <c r="R42" s="2"/>
    </row>
    <row r="43" spans="1:20" ht="15" customHeight="1" x14ac:dyDescent="0.3">
      <c r="A43" s="33">
        <v>500</v>
      </c>
      <c r="B43" s="42">
        <v>1.049E-13</v>
      </c>
      <c r="C43" s="36">
        <f t="shared" si="16"/>
        <v>2</v>
      </c>
      <c r="D43" s="36">
        <f t="shared" si="17"/>
        <v>-29.885768879508433</v>
      </c>
      <c r="E43" s="2"/>
      <c r="F43" s="2"/>
      <c r="G43" s="2"/>
      <c r="H43" s="2"/>
      <c r="I43" s="2"/>
      <c r="J43" s="2"/>
      <c r="K43" s="2"/>
      <c r="L43" s="2"/>
      <c r="M43" s="33">
        <v>500</v>
      </c>
      <c r="N43" s="37" t="s">
        <v>28</v>
      </c>
      <c r="O43" s="36">
        <f t="shared" si="18"/>
        <v>2</v>
      </c>
      <c r="P43" s="36" t="e">
        <f t="shared" si="19"/>
        <v>#VALUE!</v>
      </c>
      <c r="Q43" s="2"/>
      <c r="R43" s="2"/>
    </row>
    <row r="44" spans="1:20" ht="15" customHeight="1" x14ac:dyDescent="0.3">
      <c r="A44" s="33">
        <v>550</v>
      </c>
      <c r="B44" s="42">
        <v>1.6429999999999999E-13</v>
      </c>
      <c r="C44" s="36">
        <f t="shared" si="16"/>
        <v>1.8181818181818181</v>
      </c>
      <c r="D44" s="36">
        <f t="shared" si="17"/>
        <v>-29.437082369867461</v>
      </c>
      <c r="E44" s="2"/>
      <c r="F44" s="2"/>
      <c r="G44" s="2"/>
      <c r="H44" s="2"/>
      <c r="I44" s="2"/>
      <c r="J44" s="2"/>
      <c r="K44" s="2"/>
      <c r="L44" s="2"/>
      <c r="M44" s="33">
        <v>550</v>
      </c>
      <c r="N44" s="37" t="s">
        <v>28</v>
      </c>
      <c r="O44" s="36">
        <f t="shared" si="18"/>
        <v>1.8181818181818181</v>
      </c>
      <c r="P44" s="36" t="e">
        <f t="shared" si="19"/>
        <v>#VALUE!</v>
      </c>
      <c r="Q44" s="2"/>
      <c r="R44" s="2"/>
    </row>
    <row r="45" spans="1:20" ht="15" customHeight="1" x14ac:dyDescent="0.3">
      <c r="A45" s="33">
        <v>600</v>
      </c>
      <c r="B45" s="42">
        <v>2.439E-13</v>
      </c>
      <c r="C45" s="36">
        <f t="shared" si="16"/>
        <v>1.6666666666666667</v>
      </c>
      <c r="D45" s="36">
        <f t="shared" si="17"/>
        <v>-29.04201808968881</v>
      </c>
      <c r="E45" s="2"/>
      <c r="F45" s="2"/>
      <c r="G45" s="2"/>
      <c r="H45" s="2"/>
      <c r="I45" s="2"/>
      <c r="J45" s="2"/>
      <c r="K45" s="2"/>
      <c r="L45" s="2"/>
      <c r="M45" s="33">
        <v>600</v>
      </c>
      <c r="N45" s="37" t="s">
        <v>28</v>
      </c>
      <c r="O45" s="36">
        <f t="shared" si="18"/>
        <v>1.6666666666666667</v>
      </c>
      <c r="P45" s="36" t="e">
        <f t="shared" si="19"/>
        <v>#VALUE!</v>
      </c>
      <c r="Q45" s="2"/>
      <c r="R45" s="2"/>
    </row>
    <row r="46" spans="1:20" ht="15" customHeight="1" x14ac:dyDescent="0.3">
      <c r="A46" s="2"/>
      <c r="B46" s="2"/>
      <c r="C46" s="2"/>
      <c r="D46" s="2"/>
      <c r="E46" s="2"/>
      <c r="I46" s="2"/>
      <c r="J46" s="2"/>
      <c r="K46" s="2"/>
      <c r="L46" s="2"/>
      <c r="M46" s="2"/>
      <c r="N46" s="2"/>
      <c r="O46" s="2"/>
      <c r="P46" s="2"/>
      <c r="Q46" s="2"/>
    </row>
    <row r="47" spans="1:20" ht="15" customHeight="1" x14ac:dyDescent="0.3">
      <c r="A47" s="2"/>
      <c r="B47" s="2"/>
      <c r="C47" s="2"/>
      <c r="D47" s="2"/>
      <c r="E47" s="2"/>
      <c r="I47" s="2"/>
      <c r="J47" s="2"/>
      <c r="K47" s="2"/>
      <c r="L47" s="2"/>
      <c r="M47" s="2"/>
      <c r="N47" s="2"/>
      <c r="O47" s="2"/>
      <c r="P47" s="2"/>
      <c r="Q47" s="2"/>
    </row>
    <row r="48" spans="1:20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P50" s="2"/>
      <c r="Q50" s="2"/>
    </row>
    <row r="51" spans="1:17" ht="15" customHeight="1" x14ac:dyDescent="0.3">
      <c r="A51" s="8"/>
      <c r="B51" s="8"/>
      <c r="C51" s="8"/>
      <c r="D51" s="8"/>
      <c r="E51" s="2"/>
      <c r="F51" s="2"/>
      <c r="G51" s="2"/>
      <c r="H51" s="2"/>
      <c r="I51" s="2"/>
      <c r="J51" s="2"/>
      <c r="K51" s="2"/>
      <c r="L51" s="2"/>
      <c r="M51" s="2"/>
      <c r="N51" s="2"/>
      <c r="P51" s="2"/>
      <c r="Q51" s="2"/>
    </row>
    <row r="52" spans="1:17" ht="15" customHeight="1" x14ac:dyDescent="0.3">
      <c r="A52" s="2"/>
      <c r="B52" s="7"/>
      <c r="C52" s="5"/>
      <c r="D52" s="5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15" customHeight="1" x14ac:dyDescent="0.3">
      <c r="A53" s="2"/>
      <c r="B53" s="7"/>
      <c r="C53" s="5"/>
      <c r="D53" s="5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15" customHeight="1" x14ac:dyDescent="0.3">
      <c r="A54" s="2"/>
      <c r="B54" s="7"/>
      <c r="C54" s="5"/>
      <c r="D54" s="5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15" customHeight="1" x14ac:dyDescent="0.3">
      <c r="A55" s="2"/>
      <c r="B55" s="7"/>
      <c r="C55" s="5"/>
      <c r="D55" s="5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15" customHeight="1" x14ac:dyDescent="0.3">
      <c r="A56" s="2"/>
      <c r="B56" s="7"/>
      <c r="C56" s="5"/>
      <c r="D56" s="5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15" customHeight="1" x14ac:dyDescent="0.3">
      <c r="A57" s="2"/>
      <c r="B57" s="7"/>
      <c r="C57" s="5"/>
      <c r="D57" s="5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15" customHeight="1" x14ac:dyDescent="0.3">
      <c r="A58" s="2"/>
      <c r="B58" s="7"/>
      <c r="C58" s="5"/>
      <c r="D58" s="5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15.6" x14ac:dyDescent="0.3">
      <c r="A59" s="2"/>
      <c r="B59" s="7"/>
      <c r="C59" s="5"/>
      <c r="D59" s="5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15.6" x14ac:dyDescent="0.3">
      <c r="A60" s="2"/>
      <c r="B60" s="4"/>
      <c r="C60" s="5"/>
      <c r="D60" s="5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15.6" x14ac:dyDescent="0.3">
      <c r="A61" s="2"/>
      <c r="B61" s="4"/>
      <c r="C61" s="5"/>
      <c r="D61" s="5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15.6" x14ac:dyDescent="0.3">
      <c r="A62" s="2"/>
      <c r="B62" s="4"/>
      <c r="C62" s="5"/>
      <c r="D62" s="5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15.6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15.6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15.6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5.6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5.6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15.6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15.6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15.6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15.6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15.6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15.6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15.6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15.6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15.6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ht="15.6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ht="15.6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15.6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15.6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15.6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15.6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t="15.6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t="15.6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15.6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ht="15.6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15.6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15.6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ht="15.6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15.6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t="15.6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t="15.6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t="15.6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t="15.6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t="15.6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ht="15.6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15.6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ht="15.6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ht="15.6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t="15.6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15.6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15.6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15.6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15.6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15.6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ht="15.6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ht="15.6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t="15.6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ht="15.6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ht="15.6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ht="15.6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ht="15.6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ht="15.6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ht="15.6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t="15.6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ht="15.6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ht="15.6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t="15.6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ht="15.6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ht="15.6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ht="15.6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ht="15.6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ht="15.6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ht="15.6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ht="15.6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ht="15.6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ht="15.6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ht="15.6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ht="15.6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ht="15.6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ht="15.6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t="15.6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15.6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5.6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5.6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5.6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5.6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5.6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5.6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5.6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.6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.6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.6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.6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.6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.6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.6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.6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.6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.6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.6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.6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.6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.6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.6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.6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.6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.6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.6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.6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.6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.6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.6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.6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.6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.6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.6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.6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.6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.6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.6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.6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.6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.6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.6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.6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.6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.6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.6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.6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.6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.6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.6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.6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.6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.6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.6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.6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.6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.6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.6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.6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.6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.6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.6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.6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.6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.6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.6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.6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.6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.6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.6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.6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.6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.6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.6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.6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.6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.6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.6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.6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.6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.6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.6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.6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.6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.6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.6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.6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.6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.6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.6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.6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.6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.6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.6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.6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.6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.6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.6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.6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.6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.6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.6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.6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.6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.6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.6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.6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.6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.6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.6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.6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.6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.6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.6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.6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.6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.6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 spans="1:17" ht="15.6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 spans="1:17" ht="15.6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 spans="1:17" ht="15.6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 spans="1:17" ht="15.6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 spans="1:17" ht="15.6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 spans="1:17" ht="15.6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 spans="1:17" ht="15.6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 spans="1:17" ht="15.6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</row>
    <row r="259" spans="1:17" ht="15.6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</row>
    <row r="260" spans="1:17" ht="15.6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 spans="1:17" ht="15.6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</row>
    <row r="262" spans="1:17" ht="15.6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 spans="1:17" ht="15.6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 spans="1:17" ht="15.6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</row>
    <row r="265" spans="1:17" ht="15.6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</row>
    <row r="266" spans="1:17" ht="15.6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 spans="1:17" ht="15.6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 spans="1:17" ht="15.6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</row>
    <row r="269" spans="1:17" ht="15.6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</row>
    <row r="270" spans="1:17" ht="15.6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 spans="1:17" ht="15.6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</row>
    <row r="272" spans="1:17" ht="15.6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</row>
    <row r="273" spans="1:17" ht="15.6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</row>
    <row r="274" spans="1:17" ht="15.6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</row>
    <row r="275" spans="1:17" ht="15.6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</row>
    <row r="276" spans="1:17" ht="15.6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</row>
    <row r="277" spans="1:17" ht="15.6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</row>
    <row r="278" spans="1:17" ht="15.6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</row>
    <row r="279" spans="1:17" ht="15.6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</row>
    <row r="280" spans="1:17" ht="15.6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</row>
    <row r="281" spans="1:17" ht="15.6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</row>
    <row r="282" spans="1:17" ht="15.6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</row>
    <row r="283" spans="1:17" ht="15.6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</row>
    <row r="284" spans="1:17" ht="15.6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</row>
    <row r="285" spans="1:17" ht="15.6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</row>
    <row r="286" spans="1:17" ht="15.6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</row>
    <row r="287" spans="1:17" ht="15.6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</row>
    <row r="288" spans="1:17" ht="15.6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</row>
    <row r="289" spans="1:17" ht="15.6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</row>
    <row r="290" spans="1:17" ht="15.6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</row>
    <row r="291" spans="1:17" ht="15.6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</row>
    <row r="292" spans="1:17" ht="15.6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spans="1:17" ht="15.6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spans="1:17" ht="15.6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</row>
    <row r="295" spans="1:17" ht="15.6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</row>
    <row r="296" spans="1:17" ht="15.6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</row>
    <row r="297" spans="1:17" ht="15.6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</row>
    <row r="298" spans="1:17" ht="15.6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</row>
    <row r="299" spans="1:17" ht="15.6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</row>
    <row r="300" spans="1:17" ht="15.6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</row>
    <row r="301" spans="1:17" ht="15.6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</row>
    <row r="302" spans="1:17" ht="15.6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</row>
    <row r="303" spans="1:17" ht="15.6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</row>
    <row r="304" spans="1:17" ht="15.6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</row>
    <row r="305" spans="1:17" ht="15.6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</row>
    <row r="306" spans="1:17" ht="15.6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</row>
    <row r="307" spans="1:17" ht="15.6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</row>
    <row r="308" spans="1:17" ht="15.6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</row>
    <row r="309" spans="1:17" ht="15.6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</row>
    <row r="310" spans="1:17" ht="15.6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</row>
    <row r="311" spans="1:17" ht="15.6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</row>
    <row r="312" spans="1:17" ht="15.6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</row>
    <row r="313" spans="1:17" ht="15.6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</row>
    <row r="314" spans="1:17" ht="15.6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</row>
    <row r="315" spans="1:17" ht="15.6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</row>
    <row r="316" spans="1:17" ht="15.6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</row>
    <row r="317" spans="1:17" ht="15.6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</row>
    <row r="318" spans="1:17" ht="15.6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</row>
    <row r="319" spans="1:17" ht="15.6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</row>
    <row r="320" spans="1:17" ht="15.6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</row>
    <row r="321" spans="1:17" ht="15.6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</row>
    <row r="322" spans="1:17" ht="15.6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</row>
    <row r="323" spans="1:17" ht="15.6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</row>
    <row r="324" spans="1:17" ht="15.6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</row>
    <row r="325" spans="1:17" ht="15.6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</row>
    <row r="326" spans="1:17" ht="15.6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</row>
    <row r="327" spans="1:17" ht="15.6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</row>
    <row r="328" spans="1:17" ht="15.6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</row>
    <row r="329" spans="1:17" ht="15.6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</row>
    <row r="330" spans="1:17" ht="15.6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</row>
    <row r="331" spans="1:17" ht="15.6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</row>
    <row r="332" spans="1:17" ht="15.6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</row>
    <row r="333" spans="1:17" ht="15.6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</row>
    <row r="334" spans="1:17" ht="15.6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spans="1:17" ht="15.6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spans="1:17" ht="15.6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spans="1:17" ht="15.6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spans="1:17" ht="15.6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1:17" ht="15.6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spans="1:17" ht="15.6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spans="1:17" ht="15.6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</row>
    <row r="342" spans="1:17" ht="15.6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</row>
    <row r="343" spans="1:17" ht="15.6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</row>
    <row r="344" spans="1:17" ht="15.6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</row>
    <row r="345" spans="1:17" ht="15.6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</row>
    <row r="346" spans="1:17" ht="15.6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</row>
    <row r="347" spans="1:17" ht="15.6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</row>
    <row r="348" spans="1:17" ht="15.6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</row>
    <row r="349" spans="1:17" ht="15.6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</row>
    <row r="350" spans="1:17" ht="15.6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</row>
    <row r="351" spans="1:17" ht="15.6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</row>
    <row r="352" spans="1:17" ht="15.6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</row>
    <row r="353" spans="1:17" ht="15.6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</row>
    <row r="354" spans="1:17" ht="15.6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</row>
    <row r="355" spans="1:17" ht="15.6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spans="1:17" ht="15.6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spans="1:17" ht="15.6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</row>
    <row r="358" spans="1:17" ht="15.6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</row>
    <row r="359" spans="1:17" ht="15.6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</row>
    <row r="360" spans="1:17" ht="15.6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</row>
    <row r="361" spans="1:17" ht="15.6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</row>
    <row r="362" spans="1:17" ht="15.6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spans="1:17" ht="15.6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spans="1:17" ht="15.6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</row>
    <row r="365" spans="1:17" ht="15.6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</row>
    <row r="366" spans="1:17" ht="15.6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</row>
    <row r="367" spans="1:17" ht="15.6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</row>
    <row r="368" spans="1:17" ht="15.6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</row>
    <row r="369" spans="1:17" ht="15.6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</row>
    <row r="370" spans="1:17" ht="15.6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</row>
    <row r="371" spans="1:17" ht="15.6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</row>
    <row r="372" spans="1:17" ht="15.6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</row>
    <row r="373" spans="1:17" ht="15.6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</row>
    <row r="374" spans="1:17" ht="15.6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</row>
    <row r="375" spans="1:17" ht="15.6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</row>
    <row r="376" spans="1:17" ht="15.6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</row>
    <row r="377" spans="1:17" ht="15.6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</row>
    <row r="378" spans="1:17" ht="15.6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</row>
    <row r="379" spans="1:17" ht="15.6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</row>
    <row r="380" spans="1:17" ht="15.6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</row>
    <row r="381" spans="1:17" ht="15.6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</row>
    <row r="382" spans="1:17" ht="15.6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</row>
    <row r="383" spans="1:17" ht="15.6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</row>
    <row r="384" spans="1:17" ht="15.6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</row>
    <row r="385" spans="1:17" ht="15.6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</row>
    <row r="386" spans="1:17" ht="15.6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</row>
    <row r="387" spans="1:17" ht="15.6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</row>
    <row r="388" spans="1:17" ht="15.6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</row>
    <row r="389" spans="1:17" ht="15.6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</row>
    <row r="390" spans="1:17" ht="15.6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</row>
    <row r="391" spans="1:17" ht="15.6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</row>
    <row r="392" spans="1:17" ht="15.6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</row>
    <row r="393" spans="1:17" ht="15.6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</row>
    <row r="394" spans="1:17" ht="15.6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</row>
    <row r="395" spans="1:17" ht="15.6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</row>
    <row r="396" spans="1:17" ht="15.6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</row>
    <row r="397" spans="1:17" ht="15.6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</row>
    <row r="398" spans="1:17" ht="15.6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</row>
    <row r="399" spans="1:17" ht="15.6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</row>
    <row r="400" spans="1:17" ht="15.6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</row>
    <row r="401" spans="1:17" ht="15.6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</row>
    <row r="402" spans="1:17" ht="15.6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</row>
    <row r="403" spans="1:17" ht="15.6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</row>
    <row r="404" spans="1:17" ht="15.6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</row>
    <row r="405" spans="1:17" ht="15.6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</row>
    <row r="406" spans="1:17" ht="15.6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</row>
    <row r="407" spans="1:17" ht="15.6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</row>
    <row r="408" spans="1:17" ht="15.6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</row>
    <row r="409" spans="1:17" ht="15.6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</row>
    <row r="410" spans="1:17" ht="15.6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</row>
    <row r="411" spans="1:17" ht="15.6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</row>
    <row r="412" spans="1:17" ht="15.6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</row>
    <row r="413" spans="1:17" ht="15.6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</row>
    <row r="414" spans="1:17" ht="15.6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</row>
    <row r="415" spans="1:17" ht="15.6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</row>
    <row r="416" spans="1:17" ht="15.6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</row>
    <row r="417" spans="1:17" ht="15.6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</row>
    <row r="418" spans="1:17" ht="15.6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</row>
    <row r="419" spans="1:17" ht="15.6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</row>
    <row r="420" spans="1:17" ht="15.6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</row>
    <row r="421" spans="1:17" ht="15.6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</row>
    <row r="422" spans="1:17" ht="15.6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</row>
    <row r="423" spans="1:17" ht="15.6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</row>
    <row r="424" spans="1:17" ht="15.6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</row>
    <row r="425" spans="1:17" ht="15.6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</row>
    <row r="426" spans="1:17" ht="15.6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</row>
    <row r="427" spans="1:17" ht="15.6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</row>
    <row r="428" spans="1:17" ht="15.6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</row>
    <row r="429" spans="1:17" ht="15.6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</row>
    <row r="430" spans="1:17" ht="15.6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</row>
    <row r="431" spans="1:17" ht="15.6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</row>
    <row r="432" spans="1:17" ht="15.6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</row>
    <row r="433" spans="1:17" ht="15.6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</row>
    <row r="434" spans="1:17" ht="15.6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</row>
    <row r="435" spans="1:17" ht="15.6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</row>
    <row r="436" spans="1:17" ht="15.6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</row>
    <row r="437" spans="1:17" ht="15.6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</row>
    <row r="438" spans="1:17" ht="15.6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</row>
    <row r="439" spans="1:17" ht="15.6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</row>
    <row r="440" spans="1:17" ht="15.6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</row>
    <row r="441" spans="1:17" ht="15.6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</row>
    <row r="442" spans="1:17" ht="15.6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</row>
    <row r="443" spans="1:17" ht="15.6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</row>
    <row r="444" spans="1:17" ht="15.6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</row>
    <row r="445" spans="1:17" ht="15.6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</row>
    <row r="446" spans="1:17" ht="15.6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</row>
    <row r="447" spans="1:17" ht="15.6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</row>
    <row r="448" spans="1:17" ht="15.6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</row>
    <row r="449" spans="1:17" ht="15.6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</row>
    <row r="450" spans="1:17" ht="15.6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</row>
    <row r="451" spans="1:17" ht="15.6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</row>
    <row r="452" spans="1:17" ht="15.6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</row>
    <row r="453" spans="1:17" ht="15.6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</row>
    <row r="454" spans="1:17" ht="15.6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</row>
    <row r="455" spans="1:17" ht="15.6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</row>
    <row r="456" spans="1:17" ht="15.6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</row>
    <row r="457" spans="1:17" ht="15.6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spans="1:17" ht="15.6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</row>
    <row r="459" spans="1:17" ht="15.6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</row>
    <row r="460" spans="1:17" ht="15.6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</row>
    <row r="461" spans="1:17" ht="15.6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</row>
    <row r="462" spans="1:17" ht="15.6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</row>
    <row r="463" spans="1:17" ht="15.6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spans="1:17" ht="15.6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</row>
    <row r="465" spans="1:17" ht="15.6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</row>
    <row r="466" spans="1:17" ht="15.6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</row>
    <row r="467" spans="1:17" ht="15.6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</row>
    <row r="468" spans="1:17" ht="15.6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</row>
    <row r="469" spans="1:17" ht="15.6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spans="1:17" ht="15.6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</row>
    <row r="471" spans="1:17" ht="15.6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</row>
    <row r="472" spans="1:17" ht="15.6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</row>
    <row r="473" spans="1:17" ht="15.6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</row>
    <row r="474" spans="1:17" ht="15.6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</row>
    <row r="475" spans="1:17" ht="15.6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</row>
    <row r="476" spans="1:17" ht="15.6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</row>
    <row r="477" spans="1:17" ht="15.6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</row>
    <row r="478" spans="1:17" ht="15.6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</row>
    <row r="479" spans="1:17" ht="15.6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</row>
    <row r="480" spans="1:17" ht="15.6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</row>
    <row r="481" spans="1:17" ht="15.6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</row>
    <row r="482" spans="1:17" ht="15.6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</row>
    <row r="483" spans="1:17" ht="15.6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</row>
    <row r="484" spans="1:17" ht="15.6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</row>
    <row r="485" spans="1:17" ht="15.6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</row>
    <row r="486" spans="1:17" ht="15.6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</row>
    <row r="487" spans="1:17" ht="15.6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</row>
    <row r="488" spans="1:17" ht="15.6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</row>
    <row r="489" spans="1:17" ht="15.6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</row>
    <row r="490" spans="1:17" ht="15.6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</row>
    <row r="491" spans="1:17" ht="15.6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</row>
    <row r="492" spans="1:17" ht="15.6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</row>
    <row r="493" spans="1:17" ht="15.6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</row>
    <row r="494" spans="1:17" ht="15.6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</row>
    <row r="495" spans="1:17" ht="15.6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</row>
    <row r="496" spans="1:17" ht="15.6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</row>
    <row r="497" spans="1:17" ht="15.6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</row>
    <row r="498" spans="1:17" ht="15.6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</row>
    <row r="499" spans="1:17" ht="15.6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</row>
    <row r="500" spans="1:17" ht="15.6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</row>
    <row r="501" spans="1:17" ht="15.6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</row>
    <row r="502" spans="1:17" ht="15.6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</row>
    <row r="503" spans="1:17" ht="15.6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</row>
    <row r="504" spans="1:17" ht="15.6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</row>
    <row r="505" spans="1:17" ht="15.6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</row>
    <row r="506" spans="1:17" ht="15.6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</row>
    <row r="507" spans="1:17" ht="15.6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1:17" ht="15.6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spans="1:17" ht="15.6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spans="1:17" ht="15.6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1:17" ht="15.6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1:17" ht="15.6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spans="1:17" ht="15.6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spans="1:17" ht="15.6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spans="1:17" ht="15.6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1:17" ht="15.6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1:17" ht="15.6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1:17" ht="15.6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1:17" ht="15.6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1:17" ht="15.6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1:17" ht="15.6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1:17" ht="15.6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</row>
    <row r="523" spans="1:17" ht="15.6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</row>
    <row r="524" spans="1:17" ht="15.6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spans="1:17" ht="15.6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1:17" ht="15.6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spans="1:17" ht="15.6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spans="1:17" ht="15.6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1:17" ht="15.6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1:17" ht="15.6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1:17" ht="15.6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spans="1:17" ht="15.6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spans="1:17" ht="15.6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spans="1:17" ht="15.6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spans="1:17" ht="15.6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1:17" ht="15.6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</row>
    <row r="537" spans="1:17" ht="15.6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spans="1:17" ht="15.6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spans="1:17" ht="15.6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spans="1:17" ht="15.6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spans="1:17" ht="15.6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spans="1:17" ht="15.6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spans="1:17" ht="15.6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spans="1:17" ht="15.6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</row>
    <row r="545" spans="1:17" ht="15.6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spans="1:17" ht="15.6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1:17" ht="15.6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1:17" ht="15.6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spans="1:17" ht="15.6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spans="1:17" ht="15.6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1:17" ht="15.6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1:17" ht="15.6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spans="1:17" ht="15.6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spans="1:17" ht="15.6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1:17" ht="15.6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1:17" ht="15.6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spans="1:17" ht="15.6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spans="1:17" ht="15.6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1:17" ht="15.6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1:17" ht="15.6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spans="1:17" ht="15.6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spans="1:17" ht="15.6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1:17" ht="15.6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1:17" ht="15.6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spans="1:17" ht="15.6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spans="1:17" ht="15.6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1:17" ht="15.6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1:17" ht="15.6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spans="1:17" ht="15.6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spans="1:17" ht="15.6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1:17" ht="15.6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1:17" ht="15.6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spans="1:17" ht="15.6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spans="1:17" ht="15.6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1:17" ht="15.6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1:17" ht="15.6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spans="1:17" ht="15.6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spans="1:17" ht="15.6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1:17" ht="15.6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1:17" ht="15.6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spans="1:17" ht="15.6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spans="1:17" ht="15.6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spans="1:17" ht="15.6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1:17" ht="15.6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spans="1:17" ht="15.6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spans="1:17" ht="15.6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spans="1:17" ht="15.6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1:17" ht="15.6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spans="1:17" ht="15.6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spans="1:17" ht="15.6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spans="1:17" ht="15.6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spans="1:17" ht="15.6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spans="1:17" ht="15.6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spans="1:17" ht="15.6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1:17" ht="15.6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1:17" ht="15.6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spans="1:17" ht="15.6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spans="1:17" ht="15.6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1:17" ht="15.6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1:17" ht="15.6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1:17" ht="15.6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1:17" ht="15.6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1:17" ht="15.6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1:17" ht="15.6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1:17" ht="15.6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1:17" ht="15.6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1:17" ht="15.6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1:17" ht="15.6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1:17" ht="15.6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spans="1:17" ht="15.6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spans="1:17" ht="15.6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spans="1:17" ht="15.6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1:17" ht="15.6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spans="1:17" ht="15.6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spans="1:17" ht="15.6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spans="1:17" ht="15.6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spans="1:17" ht="15.6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spans="1:17" ht="15.6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1:17" ht="15.6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1:17" ht="15.6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spans="1:17" ht="15.6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spans="1:17" ht="15.6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1:17" ht="15.6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1:17" ht="15.6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spans="1:17" ht="15.6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spans="1:17" ht="15.6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spans="1:17" ht="15.6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spans="1:17" ht="15.6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spans="1:17" ht="15.6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spans="1:17" ht="15.6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spans="1:17" ht="15.6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spans="1:17" ht="15.6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spans="1:17" ht="15.6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</row>
    <row r="634" spans="1:17" ht="15.6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spans="1:17" ht="15.6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1:17" ht="15.6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</row>
    <row r="637" spans="1:17" ht="15.6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</row>
    <row r="638" spans="1:17" ht="15.6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spans="1:17" ht="15.6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1:17" ht="15.6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spans="1:17" ht="15.6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</row>
    <row r="642" spans="1:17" ht="15.6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spans="1:17" ht="15.6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spans="1:17" ht="15.6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</row>
    <row r="645" spans="1:17" ht="15.6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</row>
    <row r="646" spans="1:17" ht="15.6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spans="1:17" ht="15.6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spans="1:17" ht="15.6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</row>
    <row r="649" spans="1:17" ht="15.6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</row>
    <row r="650" spans="1:17" ht="15.6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spans="1:17" ht="15.6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spans="1:17" ht="15.6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</row>
    <row r="653" spans="1:17" ht="15.6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spans="1:17" ht="15.6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spans="1:17" ht="15.6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spans="1:17" ht="15.6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</row>
    <row r="657" spans="1:17" ht="15.6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</row>
    <row r="658" spans="1:17" ht="15.6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spans="1:17" ht="15.6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spans="1:17" ht="15.6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</row>
    <row r="661" spans="1:17" ht="15.6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</row>
    <row r="662" spans="1:17" ht="15.6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spans="1:17" ht="15.6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spans="1:17" ht="15.6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</row>
    <row r="665" spans="1:17" ht="15.6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</row>
    <row r="666" spans="1:17" ht="15.6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spans="1:17" ht="15.6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spans="1:17" ht="15.6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</row>
    <row r="669" spans="1:17" ht="15.6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</row>
    <row r="670" spans="1:17" ht="15.6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</row>
    <row r="671" spans="1:17" ht="15.6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spans="1:17" ht="15.6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</row>
    <row r="673" spans="1:17" ht="15.6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spans="1:17" ht="15.6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</row>
    <row r="675" spans="1:17" ht="15.6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spans="1:17" ht="15.6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</row>
    <row r="677" spans="1:17" ht="15.6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</row>
    <row r="678" spans="1:17" ht="15.6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spans="1:17" ht="15.6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</row>
    <row r="680" spans="1:17" ht="15.6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</row>
    <row r="681" spans="1:17" ht="15.6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spans="1:17" ht="15.6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</row>
    <row r="683" spans="1:17" ht="15.6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spans="1:17" ht="15.6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spans="1:17" ht="15.6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spans="1:17" ht="15.6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spans="1:17" ht="15.6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spans="1:17" ht="15.6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spans="1:17" ht="15.6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spans="1:17" ht="15.6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spans="1:17" ht="15.6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spans="1:17" ht="15.6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spans="1:17" ht="15.6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spans="1:17" ht="15.6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1:17" ht="15.6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spans="1:17" ht="15.6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1:17" ht="15.6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spans="1:17" ht="15.6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</row>
    <row r="699" spans="1:17" ht="15.6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spans="1:17" ht="15.6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</row>
    <row r="701" spans="1:17" ht="15.6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</row>
    <row r="702" spans="1:17" ht="15.6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spans="1:17" ht="15.6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spans="1:17" ht="15.6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</row>
    <row r="705" spans="1:17" ht="15.6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</row>
    <row r="706" spans="1:17" ht="15.6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spans="1:17" ht="15.6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spans="1:17" ht="15.6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spans="1:17" ht="15.6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spans="1:17" ht="15.6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spans="1:17" ht="15.6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spans="1:17" ht="15.6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</row>
    <row r="713" spans="1:17" ht="15.6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</row>
    <row r="714" spans="1:17" ht="15.6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spans="1:17" ht="15.6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spans="1:17" ht="15.6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</row>
    <row r="717" spans="1:17" ht="15.6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</row>
    <row r="718" spans="1:17" ht="15.6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spans="1:17" ht="15.6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spans="1:17" ht="15.6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</row>
    <row r="721" spans="1:17" ht="15.6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</row>
    <row r="722" spans="1:17" ht="15.6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spans="1:17" ht="15.6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spans="1:17" ht="15.6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</row>
    <row r="725" spans="1:17" ht="15.6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</row>
    <row r="726" spans="1:17" ht="15.6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spans="1:17" ht="15.6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spans="1:17" ht="15.6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spans="1:17" ht="15.6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spans="1:17" ht="15.6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spans="1:17" ht="15.6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spans="1:17" ht="15.6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</row>
    <row r="733" spans="1:17" ht="15.6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</row>
    <row r="734" spans="1:17" ht="15.6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spans="1:17" ht="15.6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spans="1:17" ht="15.6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</row>
    <row r="737" spans="1:17" ht="15.6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spans="1:17" ht="15.6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spans="1:17" ht="15.6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spans="1:17" ht="15.6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</row>
    <row r="741" spans="1:17" ht="15.6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</row>
    <row r="742" spans="1:17" ht="15.6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spans="1:17" ht="15.6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spans="1:17" ht="15.6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</row>
    <row r="745" spans="1:17" ht="15.6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</row>
    <row r="746" spans="1:17" ht="15.6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spans="1:17" ht="15.6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spans="1:17" ht="15.6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</row>
    <row r="749" spans="1:17" ht="15.6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</row>
    <row r="750" spans="1:17" ht="15.6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spans="1:17" ht="15.6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spans="1:17" ht="15.6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</row>
    <row r="753" spans="1:17" ht="15.6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</row>
    <row r="754" spans="1:17" ht="15.6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spans="1:17" ht="15.6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</row>
    <row r="756" spans="1:17" ht="15.6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</row>
    <row r="757" spans="1:17" ht="15.6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</row>
    <row r="758" spans="1:17" ht="15.6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</row>
    <row r="759" spans="1:17" ht="15.6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</row>
    <row r="760" spans="1:17" ht="15.6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</row>
    <row r="761" spans="1:17" ht="15.6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</row>
    <row r="762" spans="1:17" ht="15.6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</row>
    <row r="763" spans="1:17" ht="15.6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</row>
    <row r="764" spans="1:17" ht="15.6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</row>
    <row r="765" spans="1:17" ht="15.6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</row>
    <row r="766" spans="1:17" ht="15.6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</row>
    <row r="767" spans="1:17" ht="15.6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</row>
    <row r="768" spans="1:17" ht="15.6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</row>
    <row r="769" spans="1:17" ht="15.6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</row>
    <row r="770" spans="1:17" ht="15.6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</row>
    <row r="771" spans="1:17" ht="15.6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</row>
    <row r="772" spans="1:17" ht="15.6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</row>
    <row r="773" spans="1:17" ht="15.6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</row>
    <row r="774" spans="1:17" ht="15.6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</row>
    <row r="775" spans="1:17" ht="15.6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</row>
    <row r="776" spans="1:17" ht="15.6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</row>
    <row r="777" spans="1:17" ht="15.6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</row>
    <row r="778" spans="1:17" ht="15.6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</row>
    <row r="779" spans="1:17" ht="15.6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</row>
    <row r="780" spans="1:17" ht="15.6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</row>
    <row r="781" spans="1:17" ht="15.6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</row>
    <row r="782" spans="1:17" ht="15.6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</row>
    <row r="783" spans="1:17" ht="15.6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</row>
    <row r="784" spans="1:17" ht="15.6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</row>
    <row r="785" spans="1:17" ht="15.6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</row>
    <row r="786" spans="1:17" ht="15.6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</row>
    <row r="787" spans="1:17" ht="15.6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</row>
    <row r="788" spans="1:17" ht="15.6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</row>
    <row r="789" spans="1:17" ht="15.6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</row>
    <row r="790" spans="1:17" ht="15.6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</row>
    <row r="791" spans="1:17" ht="15.6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</row>
    <row r="792" spans="1:17" ht="15.6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</row>
    <row r="793" spans="1:17" ht="15.6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</row>
    <row r="794" spans="1:17" ht="15.6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</row>
    <row r="795" spans="1:17" ht="15.6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</row>
    <row r="796" spans="1:17" ht="15.6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</row>
    <row r="797" spans="1:17" ht="15.6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</row>
    <row r="798" spans="1:17" ht="15.6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</row>
    <row r="799" spans="1:17" ht="15.6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</row>
    <row r="800" spans="1:17" ht="15.6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</row>
    <row r="801" spans="1:17" ht="15.6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</row>
    <row r="802" spans="1:17" ht="15.6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</row>
    <row r="803" spans="1:17" ht="15.6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</row>
    <row r="804" spans="1:17" ht="15.6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</row>
    <row r="805" spans="1:17" ht="15.6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</row>
    <row r="806" spans="1:17" ht="15.6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</row>
    <row r="807" spans="1:17" ht="15.6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</row>
    <row r="808" spans="1:17" ht="15.6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</row>
    <row r="809" spans="1:17" ht="15.6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</row>
    <row r="810" spans="1:17" ht="15.6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</row>
    <row r="811" spans="1:17" ht="15.6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</row>
    <row r="812" spans="1:17" ht="15.6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</row>
    <row r="813" spans="1:17" ht="15.6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</row>
    <row r="814" spans="1:17" ht="15.6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</row>
    <row r="815" spans="1:17" ht="15.6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</row>
    <row r="816" spans="1:17" ht="15.6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</row>
    <row r="817" spans="1:17" ht="15.6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</row>
    <row r="818" spans="1:17" ht="15.6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</row>
    <row r="819" spans="1:17" ht="15.6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</row>
    <row r="820" spans="1:17" ht="15.6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</row>
    <row r="821" spans="1:17" ht="15.6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</row>
    <row r="822" spans="1:17" ht="15.6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</row>
    <row r="823" spans="1:17" ht="15.6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</row>
    <row r="824" spans="1:17" ht="15.6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</row>
    <row r="825" spans="1:17" ht="15.6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</row>
    <row r="826" spans="1:17" ht="15.6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</row>
    <row r="827" spans="1:17" ht="15.6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</row>
    <row r="828" spans="1:17" ht="15.6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</row>
    <row r="829" spans="1:17" ht="15.6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</row>
    <row r="830" spans="1:17" ht="15.6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</row>
    <row r="831" spans="1:17" ht="15.6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</row>
    <row r="832" spans="1:17" ht="15.6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</row>
    <row r="833" spans="1:17" ht="15.6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</row>
    <row r="834" spans="1:17" ht="15.6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</row>
    <row r="835" spans="1:17" ht="15.6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</row>
    <row r="836" spans="1:17" ht="15.6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</row>
    <row r="837" spans="1:17" ht="15.6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</row>
    <row r="838" spans="1:17" ht="15.6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</row>
    <row r="839" spans="1:17" ht="15.6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</row>
    <row r="840" spans="1:17" ht="15.6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</row>
    <row r="841" spans="1:17" ht="15.6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</row>
    <row r="842" spans="1:17" ht="15.6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</row>
    <row r="843" spans="1:17" ht="15.6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</row>
    <row r="844" spans="1:17" ht="15.6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</row>
    <row r="845" spans="1:17" ht="15.6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</row>
    <row r="846" spans="1:17" ht="15.6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</row>
    <row r="847" spans="1:17" ht="15.6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</row>
    <row r="848" spans="1:17" ht="15.6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</row>
    <row r="849" spans="1:17" ht="15.6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</row>
    <row r="850" spans="1:17" ht="15.6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</row>
    <row r="851" spans="1:17" ht="15.6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</row>
    <row r="852" spans="1:17" ht="15.6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</row>
    <row r="853" spans="1:17" ht="15.6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</row>
    <row r="854" spans="1:17" ht="15.6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</row>
    <row r="855" spans="1:17" ht="15.6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</row>
    <row r="856" spans="1:17" ht="15.6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</row>
    <row r="857" spans="1:17" ht="15.6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</row>
    <row r="858" spans="1:17" ht="15.6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</row>
    <row r="859" spans="1:17" ht="15.6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</row>
    <row r="860" spans="1:17" ht="15.6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</row>
    <row r="861" spans="1:17" ht="15.6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</row>
    <row r="862" spans="1:17" ht="15.6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</row>
    <row r="863" spans="1:17" ht="15.6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</row>
    <row r="864" spans="1:17" ht="15.6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</row>
    <row r="865" spans="1:17" ht="15.6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</row>
    <row r="866" spans="1:17" ht="15.6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</row>
    <row r="867" spans="1:17" ht="15.6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</row>
    <row r="868" spans="1:17" ht="15.6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</row>
    <row r="869" spans="1:17" ht="15.6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</row>
    <row r="870" spans="1:17" ht="15.6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</row>
    <row r="871" spans="1:17" ht="15.6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</row>
    <row r="872" spans="1:17" ht="15.6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</row>
    <row r="873" spans="1:17" ht="15.6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</row>
    <row r="874" spans="1:17" ht="15.6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</row>
    <row r="875" spans="1:17" ht="15.6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</row>
    <row r="876" spans="1:17" ht="15.6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</row>
    <row r="877" spans="1:17" ht="15.6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</row>
    <row r="878" spans="1:17" ht="15.6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</row>
    <row r="879" spans="1:17" ht="15.6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</row>
    <row r="880" spans="1:17" ht="15.6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</row>
    <row r="881" spans="1:17" ht="15.6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</row>
    <row r="882" spans="1:17" ht="15.6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</row>
    <row r="883" spans="1:17" ht="15.6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</row>
    <row r="884" spans="1:17" ht="15.6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</row>
    <row r="885" spans="1:17" ht="15.6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</row>
    <row r="886" spans="1:17" ht="15.6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</row>
    <row r="887" spans="1:17" ht="15.6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</row>
    <row r="888" spans="1:17" ht="15.6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</row>
    <row r="889" spans="1:17" ht="15.6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</row>
    <row r="890" spans="1:17" ht="15.6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</row>
    <row r="891" spans="1:17" ht="15.6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</row>
    <row r="892" spans="1:17" ht="15.6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</row>
    <row r="893" spans="1:17" ht="15.6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</row>
    <row r="894" spans="1:17" ht="15.6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</row>
    <row r="895" spans="1:17" ht="15.6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</row>
    <row r="896" spans="1:17" ht="15.6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</row>
    <row r="897" spans="1:17" ht="15.6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</row>
    <row r="898" spans="1:17" ht="15.6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</row>
    <row r="899" spans="1:17" ht="15.6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</row>
    <row r="900" spans="1:17" ht="15.6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</row>
    <row r="901" spans="1:17" ht="15.6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</row>
    <row r="902" spans="1:17" ht="15.6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</row>
    <row r="903" spans="1:17" ht="15.6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</row>
    <row r="904" spans="1:17" ht="15.6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</row>
    <row r="905" spans="1:17" ht="15.6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</row>
    <row r="906" spans="1:17" ht="15.6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</row>
    <row r="907" spans="1:17" ht="15.6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</row>
    <row r="908" spans="1:17" ht="15.6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</row>
    <row r="909" spans="1:17" ht="15.6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</row>
    <row r="910" spans="1:17" ht="15.6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</row>
    <row r="911" spans="1:17" ht="15.6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</row>
    <row r="912" spans="1:17" ht="15.6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</row>
    <row r="913" spans="1:17" ht="15.6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</row>
    <row r="914" spans="1:17" ht="15.6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</row>
    <row r="915" spans="1:17" ht="15.6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</row>
    <row r="916" spans="1:17" ht="15.6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</row>
    <row r="917" spans="1:17" ht="15.6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</row>
    <row r="918" spans="1:17" ht="15.6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</row>
    <row r="919" spans="1:17" ht="15.6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</row>
    <row r="920" spans="1:17" ht="15.6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</row>
    <row r="921" spans="1:17" ht="15.6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</row>
    <row r="922" spans="1:17" ht="15.6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</row>
    <row r="923" spans="1:17" ht="15.6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</row>
    <row r="924" spans="1:17" ht="15.6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</row>
    <row r="925" spans="1:17" ht="15.6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</row>
    <row r="926" spans="1:17" ht="15.6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</row>
    <row r="927" spans="1:17" ht="15.6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</row>
    <row r="928" spans="1:17" ht="15.6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</row>
    <row r="929" spans="1:17" ht="15.6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</row>
    <row r="930" spans="1:17" ht="15.6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</row>
    <row r="931" spans="1:17" ht="15.6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</row>
    <row r="932" spans="1:17" ht="15.6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</row>
    <row r="933" spans="1:17" ht="15.6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</row>
    <row r="934" spans="1:17" ht="15.6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</row>
    <row r="935" spans="1:17" ht="15.6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</row>
    <row r="936" spans="1:17" ht="15.6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</row>
    <row r="937" spans="1:17" ht="15.6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</row>
    <row r="938" spans="1:17" ht="15.6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</row>
    <row r="939" spans="1:17" ht="15.6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</row>
    <row r="940" spans="1:17" ht="15.6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</row>
    <row r="941" spans="1:17" ht="15.6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</row>
    <row r="942" spans="1:17" ht="15.6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</row>
    <row r="943" spans="1:17" ht="15.6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</row>
    <row r="944" spans="1:17" ht="15.6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</row>
    <row r="945" spans="1:17" ht="15.6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</row>
    <row r="946" spans="1:17" ht="15.6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</row>
    <row r="947" spans="1:17" ht="15.6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</row>
    <row r="948" spans="1:17" ht="15.6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</row>
    <row r="949" spans="1:17" ht="15.6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</row>
    <row r="950" spans="1:17" ht="15.6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</row>
    <row r="951" spans="1:17" ht="15.6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</row>
    <row r="952" spans="1:17" ht="15.6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</row>
    <row r="953" spans="1:17" ht="15.6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</row>
    <row r="954" spans="1:17" ht="15.6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</row>
    <row r="955" spans="1:17" ht="15.6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</row>
    <row r="956" spans="1:17" ht="15.6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</row>
    <row r="957" spans="1:17" ht="15.6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</row>
    <row r="958" spans="1:17" ht="15.6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</row>
    <row r="959" spans="1:17" ht="15.6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</row>
    <row r="960" spans="1:17" ht="15.6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</row>
    <row r="961" spans="1:17" ht="15.6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</row>
    <row r="962" spans="1:17" ht="15.6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</row>
    <row r="963" spans="1:17" ht="15.6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</row>
    <row r="964" spans="1:17" ht="15.6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</row>
    <row r="965" spans="1:17" ht="15.6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</row>
    <row r="966" spans="1:17" ht="15.6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</row>
    <row r="967" spans="1:17" ht="15.6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</row>
    <row r="968" spans="1:17" ht="15.6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</row>
    <row r="969" spans="1:17" ht="15.6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</row>
    <row r="970" spans="1:17" ht="15.6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</row>
    <row r="971" spans="1:17" ht="15.6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</row>
    <row r="972" spans="1:17" ht="15.6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</row>
    <row r="973" spans="1:17" ht="15.6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</row>
    <row r="974" spans="1:17" ht="15.6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</row>
    <row r="975" spans="1:17" ht="15.6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</row>
    <row r="976" spans="1:17" ht="15.6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</row>
    <row r="977" spans="1:17" ht="15.6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</row>
    <row r="978" spans="1:17" ht="15.6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</row>
    <row r="979" spans="1:17" ht="15.6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</row>
    <row r="980" spans="1:17" ht="15.6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</row>
    <row r="981" spans="1:17" ht="15.6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</row>
    <row r="982" spans="1:17" ht="15.6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</row>
    <row r="983" spans="1:17" ht="15.6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</row>
    <row r="984" spans="1:17" ht="15.6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</row>
    <row r="985" spans="1:17" ht="15.6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</row>
    <row r="986" spans="1:17" ht="15.6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</row>
    <row r="987" spans="1:17" ht="15.6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</row>
    <row r="988" spans="1:17" ht="15.6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</row>
    <row r="989" spans="1:17" ht="15.6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</row>
    <row r="990" spans="1:17" ht="15.6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</row>
    <row r="991" spans="1:17" ht="15.6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</row>
    <row r="992" spans="1:17" ht="15.6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</row>
    <row r="993" spans="1:17" ht="15.6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</row>
    <row r="994" spans="1:17" ht="15.6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</row>
    <row r="995" spans="1:17" ht="15.6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</row>
    <row r="996" spans="1:17" ht="15.6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</row>
    <row r="997" spans="1:17" ht="15.6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</row>
    <row r="998" spans="1:17" ht="15.6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</row>
    <row r="999" spans="1:17" ht="15.6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</row>
    <row r="1000" spans="1:17" ht="15.6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</row>
    <row r="1001" spans="1:17" ht="15.6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</row>
    <row r="1002" spans="1:17" ht="15.6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</row>
    <row r="1003" spans="1:17" ht="15.6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</row>
    <row r="1004" spans="1:17" ht="15.6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</row>
    <row r="1005" spans="1:17" ht="15.6" x14ac:dyDescent="0.3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</row>
    <row r="1006" spans="1:17" ht="15.6" x14ac:dyDescent="0.3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</row>
    <row r="1007" spans="1:17" ht="15.6" x14ac:dyDescent="0.3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</row>
    <row r="1008" spans="1:17" ht="15.6" x14ac:dyDescent="0.3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</row>
    <row r="1009" spans="1:17" ht="15.6" x14ac:dyDescent="0.3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</row>
    <row r="1010" spans="1:17" ht="15.6" x14ac:dyDescent="0.3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</row>
    <row r="1011" spans="1:17" ht="15.6" x14ac:dyDescent="0.3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</row>
    <row r="1012" spans="1:17" ht="15.6" x14ac:dyDescent="0.3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</row>
  </sheetData>
  <mergeCells count="19">
    <mergeCell ref="B33:D33"/>
    <mergeCell ref="N33:P33"/>
    <mergeCell ref="T10:U10"/>
    <mergeCell ref="N18:P18"/>
    <mergeCell ref="B21:E21"/>
    <mergeCell ref="H21:I21"/>
    <mergeCell ref="N21:Q21"/>
    <mergeCell ref="T21:U21"/>
    <mergeCell ref="B10:E10"/>
    <mergeCell ref="H10:I10"/>
    <mergeCell ref="B18:D18"/>
    <mergeCell ref="N10:Q10"/>
    <mergeCell ref="G32:I32"/>
    <mergeCell ref="R33:S33"/>
    <mergeCell ref="A9:I9"/>
    <mergeCell ref="M9:U9"/>
    <mergeCell ref="K1:L1"/>
    <mergeCell ref="B29:D29"/>
    <mergeCell ref="N29:P29"/>
  </mergeCells>
  <phoneticPr fontId="6" type="noConversion"/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CH4OH_rxn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</dc:creator>
  <cp:lastModifiedBy>YiJen</cp:lastModifiedBy>
  <dcterms:created xsi:type="dcterms:W3CDTF">2022-12-11T15:22:42Z</dcterms:created>
  <dcterms:modified xsi:type="dcterms:W3CDTF">2023-12-05T00:44:07Z</dcterms:modified>
</cp:coreProperties>
</file>